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dst119383" localSheetId="0">'2022'!$B$26</definedName>
    <definedName name="Excel_BuiltIn_Print_Area" localSheetId="0">'2022'!$A$5:$C$111</definedName>
    <definedName name="_xlnm.Print_Area" localSheetId="0">'2022'!$A$1:$E$110</definedName>
  </definedNames>
  <calcPr fullCalcOnLoad="1"/>
</workbook>
</file>

<file path=xl/sharedStrings.xml><?xml version="1.0" encoding="utf-8"?>
<sst xmlns="http://schemas.openxmlformats.org/spreadsheetml/2006/main" count="206" uniqueCount="197">
  <si>
    <t xml:space="preserve">                                            Приложение № 1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</si>
  <si>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</si>
  <si>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</si>
  <si>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</si>
  <si>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от__________2004г. №________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</si>
  <si>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</si>
  <si>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</si>
  <si>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</si>
  <si>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</si>
  <si>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</si>
  <si>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</si>
  <si>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</si>
  <si>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</si>
  <si>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</si>
  <si>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</si>
  <si>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</si>
  <si>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</si>
  <si>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</si>
  <si>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</si>
  <si>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</si>
  <si>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</si>
  <si>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</si>
  <si>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</si>
  <si>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</si>
  <si>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</si>
  <si>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</si>
  <si>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</si>
  <si>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</si>
  <si>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</si>
  <si>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</si>
  <si>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</si>
  <si>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</si>
  <si>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</si>
  <si>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</si>
  <si>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</si>
  <si>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</si>
  <si>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</si>
  <si>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</si>
  <si>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</si>
  <si>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</si>
  <si>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</si>
  <si>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</si>
  <si>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</si>
  <si>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</si>
  <si>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</si>
  <si>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</si>
  <si>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</si>
  <si>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</si>
  <si>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</si>
  <si>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</si>
  <si>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</si>
  <si>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</si>
  <si>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</si>
  <si>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</si>
  <si>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</si>
  <si>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</si>
  <si>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</si>
  <si>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</si>
  <si>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</si>
  <si>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</si>
  <si>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</si>
  <si>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</si>
  <si>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</si>
  <si>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</si>
  <si>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</si>
  <si>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</si>
  <si>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</si>
  <si>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</si>
  <si>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</si>
  <si>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</si>
  <si>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</si>
  <si>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</si>
  <si>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</si>
  <si>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</si>
  <si>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</si>
  <si>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</si>
  <si>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</si>
  <si>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</si>
  <si>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</si>
  <si>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</si>
  <si>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</si>
  <si>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</si>
  <si>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</si>
  <si>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</si>
  <si>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</si>
  <si>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</si>
  <si>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</si>
  <si>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</si>
  <si>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</si>
  <si>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</si>
  <si>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</si>
  <si>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</si>
  <si>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</si>
  <si>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</si>
  <si>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</si>
  <si>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</si>
  <si>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</si>
  <si>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</si>
  <si>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</si>
  <si>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</si>
  <si>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</si>
  <si>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</si>
  <si>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</si>
  <si>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</si>
  <si>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</si>
  <si>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</si>
  <si>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</si>
  <si>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</si>
  <si>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</si>
  <si>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</si>
  <si>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</si>
  <si>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</si>
  <si>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</si>
  <si>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</si>
  <si>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</si>
  <si>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</si>
  <si>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</si>
  <si>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</si>
  <si>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</si>
  <si>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</si>
  <si>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</si>
  <si>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</si>
  <si>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</si>
  <si>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</si>
  <si>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</si>
  <si>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</si>
  <si>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</si>
  <si>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</si>
  <si>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</si>
  <si>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</si>
  <si>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</si>
  <si>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</si>
  <si>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</si>
  <si>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</si>
  <si>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</si>
  <si>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</si>
  <si>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</si>
  <si>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</si>
  <si>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</si>
  <si>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</si>
  <si>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000 2 02 29999 13 7015 150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</si>
  <si>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</si>
  <si>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</si>
  <si>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</si>
  <si>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</si>
  <si>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</si>
  <si>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</si>
  <si>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</si>
  <si>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</si>
  <si>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</si>
  <si>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</si>
  <si>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</si>
  <si>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</si>
  <si>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</si>
  <si>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</si>
  <si>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</si>
  <si>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000 2 02 29999 13 7246 150</t>
  </si>
  <si>
    <t xml:space="preserve">Субсидии бюджетам городских поселений на поддержку отрасли культуры
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</si>
  <si>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</si>
  <si>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</si>
  <si>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</si>
  <si>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</si>
  <si>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</si>
  <si>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</si>
  <si>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</si>
  <si>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</si>
  <si>
    <t xml:space="preserve">                                         от 14.12.2021          №60  </t>
  </si>
  <si>
    <t>000 2 02 15002 00 0000 150</t>
  </si>
  <si>
    <t>000 2 02 15002 13 0000 150</t>
  </si>
  <si>
    <t>Дотации на поддержку мер по обеспечению сбалансированности местных бюджетов</t>
  </si>
  <si>
    <t>Прочие безвозмездные поступления в бюджеты городских поселений</t>
  </si>
  <si>
    <t>000 2 07 05030 13 0000 150</t>
  </si>
  <si>
    <t xml:space="preserve">000 2 07 05000 13 0000 150
</t>
  </si>
  <si>
    <t xml:space="preserve">Прочие безвозмездные поступления в бюджеты городских поселений
</t>
  </si>
  <si>
    <t>000  1 14 02053 13 0000 410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</si>
  <si>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</si>
  <si>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</si>
  <si>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 xml:space="preserve">000 1 11 05314 13 0000 120
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</si>
  <si>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</si>
  <si>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</si>
  <si>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</si>
  <si>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000 2 02 25519 13 7519 150</t>
  </si>
  <si>
    <t>Решение СНД №15 от 26.04.2022</t>
  </si>
  <si>
    <t>Сумма на 2022 год, тыс. рублей</t>
  </si>
  <si>
    <t>593-зп</t>
  </si>
  <si>
    <t>519-мрот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</si>
  <si>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</si>
  <si>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</si>
  <si>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Изменения</t>
  </si>
  <si>
    <t xml:space="preserve"> 1 16 07010 00 0000 140</t>
  </si>
  <si>
    <t>Штрафы, неустойки,пени, уплаченные в случае просрочки исполнения поставщиком (подрядчиком,исполнителем) обязательств, предусмотренных государственным (муниципальным) контрактом</t>
  </si>
  <si>
    <t xml:space="preserve"> 1 16 07010 13 0000 140</t>
  </si>
  <si>
    <t>Штрафы, неустойки,пени,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</si>
  <si>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1 16 07000 00 0000 140</t>
  </si>
  <si>
    <t>Штрафы, неустойки,пени, уплаченные в соответствии с законом или договором в случае неисполнения или ненадлежащего исполнения обязательств перед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</si>
  <si>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000 2 02 15002 13 7044 150</t>
  </si>
  <si>
    <t xml:space="preserve">                                         от 26.07.2022     №   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</si>
</sst>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9" fontId="5" fillId="0" borderId="12" xfId="55" applyNumberFormat="1" applyFont="1" applyFill="1" applyBorder="1" applyAlignment="1">
      <alignment horizontal="left" vertical="top" shrinkToFit="1"/>
      <protection/>
    </xf>
    <xf numFmtId="0" fontId="5" fillId="0" borderId="12" xfId="55" applyFont="1" applyFill="1" applyBorder="1" applyAlignment="1">
      <alignment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2" xfId="33" applyNumberFormat="1" applyFont="1" applyFill="1" applyBorder="1" applyAlignment="1" applyProtection="1">
      <alignment horizontal="left" vertical="top" wrapText="1"/>
      <protection/>
    </xf>
    <xf numFmtId="49" fontId="7" fillId="0" borderId="12" xfId="34" applyFont="1" applyFill="1" applyBorder="1" applyAlignment="1" applyProtection="1">
      <alignment horizontal="left"/>
      <protection/>
    </xf>
    <xf numFmtId="49" fontId="6" fillId="0" borderId="12" xfId="34" applyFont="1" applyFill="1" applyBorder="1" applyAlignment="1" applyProtection="1">
      <alignment horizontal="left" vertical="top"/>
      <protection/>
    </xf>
    <xf numFmtId="0" fontId="6" fillId="0" borderId="12" xfId="33" applyFont="1" applyBorder="1" applyAlignment="1">
      <alignment horizontal="left" vertical="top" wrapText="1"/>
      <protection/>
    </xf>
    <xf numFmtId="0" fontId="4" fillId="30" borderId="12" xfId="0" applyFont="1" applyFill="1" applyBorder="1" applyAlignment="1">
      <alignment horizontal="center" vertical="top"/>
    </xf>
    <xf numFmtId="0" fontId="4" fillId="3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49" fontId="4" fillId="0" borderId="12" xfId="34" applyFont="1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166" fontId="4" fillId="0" borderId="13" xfId="0" applyNumberFormat="1" applyFont="1" applyFill="1" applyBorder="1" applyAlignment="1">
      <alignment horizontal="center" vertical="top"/>
    </xf>
    <xf numFmtId="167" fontId="4" fillId="34" borderId="13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167" fontId="5" fillId="0" borderId="13" xfId="0" applyNumberFormat="1" applyFont="1" applyFill="1" applyBorder="1" applyAlignment="1">
      <alignment horizontal="center" vertical="top"/>
    </xf>
    <xf numFmtId="167" fontId="4" fillId="0" borderId="13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166" fontId="4" fillId="0" borderId="14" xfId="0" applyNumberFormat="1" applyFont="1" applyFill="1" applyBorder="1" applyAlignment="1">
      <alignment horizontal="center" vertical="top"/>
    </xf>
    <xf numFmtId="167" fontId="4" fillId="34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167" fontId="5" fillId="0" borderId="14" xfId="0" applyNumberFormat="1" applyFont="1" applyFill="1" applyBorder="1" applyAlignment="1">
      <alignment horizontal="center" vertical="top"/>
    </xf>
    <xf numFmtId="167" fontId="4" fillId="0" borderId="14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167" fontId="4" fillId="0" borderId="14" xfId="0" applyNumberFormat="1" applyFont="1" applyBorder="1" applyAlignment="1">
      <alignment horizontal="center" vertical="top"/>
    </xf>
    <xf numFmtId="167" fontId="5" fillId="0" borderId="14" xfId="0" applyNumberFormat="1" applyFont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 vertical="top"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167" fontId="5" fillId="0" borderId="17" xfId="0" applyNumberFormat="1" applyFont="1" applyFill="1" applyBorder="1" applyAlignment="1">
      <alignment horizontal="center" vertical="top"/>
    </xf>
    <xf numFmtId="167" fontId="5" fillId="0" borderId="18" xfId="0" applyNumberFormat="1" applyFont="1" applyFill="1" applyBorder="1" applyAlignment="1">
      <alignment horizontal="center" vertical="top"/>
    </xf>
    <xf numFmtId="49" fontId="6" fillId="0" borderId="19" xfId="34" applyFont="1" applyFill="1" applyBorder="1" applyAlignment="1" applyProtection="1">
      <alignment horizontal="left" vertical="top"/>
      <protection/>
    </xf>
    <xf numFmtId="0" fontId="6" fillId="0" borderId="19" xfId="33" applyNumberFormat="1" applyFont="1" applyFill="1" applyBorder="1" applyAlignment="1" applyProtection="1">
      <alignment horizontal="left" vertical="top" wrapText="1"/>
      <protection/>
    </xf>
    <xf numFmtId="49" fontId="6" fillId="0" borderId="20" xfId="34" applyFont="1" applyFill="1" applyBorder="1" applyAlignment="1" applyProtection="1">
      <alignment horizontal="left" vertical="top"/>
      <protection/>
    </xf>
    <xf numFmtId="0" fontId="6" fillId="0" borderId="17" xfId="33" applyNumberFormat="1" applyFont="1" applyFill="1" applyBorder="1" applyAlignment="1" applyProtection="1">
      <alignment horizontal="left" vertical="top" wrapText="1"/>
      <protection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49" fontId="6" fillId="0" borderId="14" xfId="34" applyFont="1" applyFill="1" applyBorder="1" applyAlignment="1" applyProtection="1">
      <alignment horizontal="left" vertical="top"/>
      <protection/>
    </xf>
    <xf numFmtId="0" fontId="6" fillId="0" borderId="14" xfId="33" applyNumberFormat="1" applyFont="1" applyFill="1" applyBorder="1" applyAlignment="1" applyProtection="1">
      <alignment horizontal="left" vertical="top" wrapText="1"/>
      <protection/>
    </xf>
    <xf numFmtId="165" fontId="4" fillId="0" borderId="14" xfId="0" applyNumberFormat="1" applyFont="1" applyBorder="1" applyAlignment="1">
      <alignment horizontal="center" vertical="top"/>
    </xf>
    <xf numFmtId="165" fontId="5" fillId="0" borderId="13" xfId="0" applyNumberFormat="1" applyFont="1" applyFill="1" applyBorder="1" applyAlignment="1">
      <alignment horizontal="center" vertical="top"/>
    </xf>
    <xf numFmtId="166" fontId="5" fillId="0" borderId="13" xfId="0" applyNumberFormat="1" applyFont="1" applyFill="1" applyBorder="1" applyAlignment="1">
      <alignment horizontal="center" vertical="top"/>
    </xf>
    <xf numFmtId="165" fontId="4" fillId="0" borderId="1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1"/>
  <sheetViews>
    <sheetView tabSelected="1" zoomScale="140" zoomScaleNormal="140" zoomScalePageLayoutView="0" workbookViewId="0" topLeftCell="A91">
      <selection activeCell="M14" sqref="M14"/>
    </sheetView>
  </sheetViews>
  <sheetFormatPr defaultColWidth="8.875" defaultRowHeight="12.75"/>
  <cols>
    <col min="1" max="1" width="28.25390625" style="0" customWidth="1"/>
    <col min="2" max="2" width="50.00390625" style="0" bestFit="1" customWidth="1"/>
    <col min="3" max="3" width="14.875" style="0" hidden="1" customWidth="1"/>
    <col min="4" max="4" width="11.875" style="0" hidden="1" customWidth="1"/>
    <col min="5" max="5" width="15.625" style="0" bestFit="1" customWidth="1"/>
    <col min="6" max="6" width="8.875" style="0" customWidth="1"/>
    <col min="7" max="9" width="0" style="0" hidden="1" customWidth="1"/>
  </cols>
  <sheetData>
    <row r="1" ht="12.75">
      <c r="B1" s="1" t="s">
        <v>0</v>
      </c>
    </row>
    <row r="2" ht="12.75">
      <c r="B2" s="2" t="s">
        <v>2</v>
      </c>
    </row>
    <row r="3" ht="25.5">
      <c r="B3" s="2" t="s">
        <v>3</v>
      </c>
    </row>
    <row r="4" ht="15.75" customHeight="1">
      <c r="B4" s="1" t="s">
        <v>196</v>
      </c>
    </row>
    <row r="6" ht="12.75">
      <c r="B6" s="1" t="s">
        <v>0</v>
      </c>
    </row>
    <row r="7" spans="1:2" ht="12.75" customHeight="1">
      <c r="A7" t="s">
        <v>1</v>
      </c>
      <c r="B7" s="2" t="s">
        <v>2</v>
      </c>
    </row>
    <row r="8" ht="12.75" customHeight="1">
      <c r="B8" s="2" t="s">
        <v>3</v>
      </c>
    </row>
    <row r="9" spans="1:2" ht="12.75">
      <c r="A9" t="s">
        <v>4</v>
      </c>
      <c r="B9" s="1" t="s">
        <v>166</v>
      </c>
    </row>
    <row r="11" spans="1:2" ht="12.75" customHeight="1">
      <c r="A11" s="76" t="s">
        <v>5</v>
      </c>
      <c r="B11" s="76"/>
    </row>
    <row r="12" spans="1:2" ht="22.5" customHeight="1">
      <c r="A12" s="76"/>
      <c r="B12" s="76"/>
    </row>
    <row r="13" spans="1:5" ht="47.25">
      <c r="A13" s="3" t="s">
        <v>6</v>
      </c>
      <c r="B13" s="3" t="s">
        <v>7</v>
      </c>
      <c r="C13" s="35" t="s">
        <v>182</v>
      </c>
      <c r="D13" s="44" t="s">
        <v>188</v>
      </c>
      <c r="E13" s="45" t="s">
        <v>183</v>
      </c>
    </row>
    <row r="14" spans="1:5" ht="15.75">
      <c r="A14" s="3">
        <v>1</v>
      </c>
      <c r="B14" s="3">
        <v>2</v>
      </c>
      <c r="C14" s="36"/>
      <c r="D14" s="44"/>
      <c r="E14" s="44"/>
    </row>
    <row r="15" spans="1:5" ht="15.75">
      <c r="A15" s="4"/>
      <c r="B15" s="3" t="s">
        <v>8</v>
      </c>
      <c r="C15" s="36"/>
      <c r="D15" s="44"/>
      <c r="E15" s="44"/>
    </row>
    <row r="16" spans="1:5" ht="15.75">
      <c r="A16" s="5" t="s">
        <v>9</v>
      </c>
      <c r="B16" s="6" t="s">
        <v>10</v>
      </c>
      <c r="C16" s="37">
        <f>C18+C23+C28+C31+C41+C54+C58+C62</f>
        <v>62810.3</v>
      </c>
      <c r="D16" s="73">
        <f>D18+D23+D28+D31+D41+D54+D58+D62</f>
        <v>0</v>
      </c>
      <c r="E16" s="56">
        <f>E18+E23+E28+E31+E41+E54+E58+E62</f>
        <v>62810.3</v>
      </c>
    </row>
    <row r="17" spans="1:5" ht="15.75">
      <c r="A17" s="7" t="s">
        <v>11</v>
      </c>
      <c r="B17" s="7" t="s">
        <v>12</v>
      </c>
      <c r="C17" s="38">
        <f>C18</f>
        <v>14057</v>
      </c>
      <c r="D17" s="75">
        <f>D18</f>
        <v>0</v>
      </c>
      <c r="E17" s="57">
        <f>E18</f>
        <v>14057</v>
      </c>
    </row>
    <row r="18" spans="1:5" ht="15.75">
      <c r="A18" s="5" t="s">
        <v>13</v>
      </c>
      <c r="B18" s="5" t="s">
        <v>14</v>
      </c>
      <c r="C18" s="37">
        <f>C19+C20+C21</f>
        <v>14057</v>
      </c>
      <c r="D18" s="74">
        <f>D19+D20+D21+D22</f>
        <v>0</v>
      </c>
      <c r="E18" s="56">
        <f>E19+E20+E21+E22</f>
        <v>14057</v>
      </c>
    </row>
    <row r="19" spans="1:5" ht="94.5">
      <c r="A19" s="7" t="s">
        <v>15</v>
      </c>
      <c r="B19" s="8" t="s">
        <v>16</v>
      </c>
      <c r="C19" s="38">
        <v>13663</v>
      </c>
      <c r="D19" s="44"/>
      <c r="E19" s="47">
        <v>13663</v>
      </c>
    </row>
    <row r="20" spans="1:5" ht="173.25">
      <c r="A20" s="7" t="s">
        <v>17</v>
      </c>
      <c r="B20" s="8" t="s">
        <v>18</v>
      </c>
      <c r="C20" s="38">
        <v>14</v>
      </c>
      <c r="D20" s="44"/>
      <c r="E20" s="47">
        <v>14</v>
      </c>
    </row>
    <row r="21" spans="1:5" ht="63">
      <c r="A21" s="7" t="s">
        <v>19</v>
      </c>
      <c r="B21" s="8" t="s">
        <v>20</v>
      </c>
      <c r="C21" s="38">
        <v>380</v>
      </c>
      <c r="D21" s="44"/>
      <c r="E21" s="47">
        <v>380</v>
      </c>
    </row>
    <row r="22" spans="1:5" ht="126">
      <c r="A22" s="7" t="s">
        <v>186</v>
      </c>
      <c r="B22" s="8" t="s">
        <v>187</v>
      </c>
      <c r="C22" s="38"/>
      <c r="D22" s="72"/>
      <c r="E22" s="57">
        <f>D22</f>
        <v>0</v>
      </c>
    </row>
    <row r="23" spans="1:5" ht="49.5" customHeight="1">
      <c r="A23" s="9" t="s">
        <v>21</v>
      </c>
      <c r="B23" s="10" t="s">
        <v>22</v>
      </c>
      <c r="C23" s="37">
        <f>C25+C26+C24+C27</f>
        <v>2452.3999999999996</v>
      </c>
      <c r="D23" s="44"/>
      <c r="E23" s="46">
        <f>E25+E26+E24+E27</f>
        <v>2452.3999999999996</v>
      </c>
    </row>
    <row r="24" spans="1:5" ht="94.5">
      <c r="A24" s="8" t="s">
        <v>23</v>
      </c>
      <c r="B24" s="8" t="s">
        <v>24</v>
      </c>
      <c r="C24" s="38">
        <v>1108.84</v>
      </c>
      <c r="D24" s="44"/>
      <c r="E24" s="47">
        <v>1108.84</v>
      </c>
    </row>
    <row r="25" spans="1:5" ht="110.25">
      <c r="A25" s="8" t="s">
        <v>25</v>
      </c>
      <c r="B25" s="11" t="s">
        <v>26</v>
      </c>
      <c r="C25" s="38">
        <v>6.15</v>
      </c>
      <c r="D25" s="44"/>
      <c r="E25" s="47">
        <v>6.15</v>
      </c>
    </row>
    <row r="26" spans="1:5" ht="96" customHeight="1">
      <c r="A26" s="8" t="s">
        <v>27</v>
      </c>
      <c r="B26" s="8" t="s">
        <v>28</v>
      </c>
      <c r="C26" s="38">
        <v>1476.46</v>
      </c>
      <c r="D26" s="44"/>
      <c r="E26" s="47">
        <v>1476.46</v>
      </c>
    </row>
    <row r="27" spans="1:5" ht="94.5">
      <c r="A27" s="7" t="s">
        <v>29</v>
      </c>
      <c r="B27" s="8" t="s">
        <v>30</v>
      </c>
      <c r="C27" s="38">
        <v>-139.05</v>
      </c>
      <c r="D27" s="44"/>
      <c r="E27" s="47">
        <v>-139.05</v>
      </c>
    </row>
    <row r="28" spans="1:5" ht="15.75">
      <c r="A28" s="6" t="s">
        <v>31</v>
      </c>
      <c r="B28" s="12" t="s">
        <v>32</v>
      </c>
      <c r="C28" s="37">
        <f>C29</f>
        <v>110</v>
      </c>
      <c r="D28" s="44"/>
      <c r="E28" s="46">
        <f>E29</f>
        <v>110</v>
      </c>
    </row>
    <row r="29" spans="1:5" ht="20.25" customHeight="1">
      <c r="A29" s="13" t="s">
        <v>33</v>
      </c>
      <c r="B29" s="14" t="s">
        <v>34</v>
      </c>
      <c r="C29" s="38">
        <f>C30</f>
        <v>110</v>
      </c>
      <c r="D29" s="44"/>
      <c r="E29" s="47">
        <f>E30</f>
        <v>110</v>
      </c>
    </row>
    <row r="30" spans="1:5" ht="21" customHeight="1">
      <c r="A30" s="13" t="s">
        <v>35</v>
      </c>
      <c r="B30" s="14" t="s">
        <v>34</v>
      </c>
      <c r="C30" s="38">
        <v>110</v>
      </c>
      <c r="D30" s="44"/>
      <c r="E30" s="47">
        <v>110</v>
      </c>
    </row>
    <row r="31" spans="1:5" ht="15.75">
      <c r="A31" s="5" t="s">
        <v>36</v>
      </c>
      <c r="B31" s="5" t="s">
        <v>37</v>
      </c>
      <c r="C31" s="37">
        <f>C32+C36+C34</f>
        <v>37245</v>
      </c>
      <c r="D31" s="44">
        <f>D32+D34+D36</f>
        <v>0</v>
      </c>
      <c r="E31" s="56">
        <f>E32+E36+E34</f>
        <v>37245</v>
      </c>
    </row>
    <row r="32" spans="1:5" ht="15.75">
      <c r="A32" s="7" t="s">
        <v>38</v>
      </c>
      <c r="B32" s="7" t="s">
        <v>39</v>
      </c>
      <c r="C32" s="38">
        <f>C33</f>
        <v>3092</v>
      </c>
      <c r="D32" s="44"/>
      <c r="E32" s="47">
        <f>E33</f>
        <v>3092</v>
      </c>
    </row>
    <row r="33" spans="1:5" ht="63">
      <c r="A33" s="7" t="s">
        <v>40</v>
      </c>
      <c r="B33" s="14" t="s">
        <v>41</v>
      </c>
      <c r="C33" s="38">
        <v>3092</v>
      </c>
      <c r="D33" s="44"/>
      <c r="E33" s="47">
        <v>3092</v>
      </c>
    </row>
    <row r="34" spans="1:5" ht="19.5" customHeight="1">
      <c r="A34" s="15" t="s">
        <v>42</v>
      </c>
      <c r="B34" s="16" t="s">
        <v>43</v>
      </c>
      <c r="C34" s="38">
        <f>C35</f>
        <v>7212</v>
      </c>
      <c r="D34" s="44"/>
      <c r="E34" s="47">
        <f>E35</f>
        <v>7212</v>
      </c>
    </row>
    <row r="35" spans="1:5" ht="22.5" customHeight="1">
      <c r="A35" s="7" t="s">
        <v>44</v>
      </c>
      <c r="B35" s="17" t="s">
        <v>45</v>
      </c>
      <c r="C35" s="38">
        <v>7212</v>
      </c>
      <c r="D35" s="44"/>
      <c r="E35" s="47">
        <v>7212</v>
      </c>
    </row>
    <row r="36" spans="1:5" ht="15.75">
      <c r="A36" s="7" t="s">
        <v>46</v>
      </c>
      <c r="B36" s="7" t="s">
        <v>47</v>
      </c>
      <c r="C36" s="38">
        <f>C37+C39</f>
        <v>26941</v>
      </c>
      <c r="D36" s="44">
        <f>D37+D39</f>
        <v>0</v>
      </c>
      <c r="E36" s="57">
        <f>E37+E39</f>
        <v>26941</v>
      </c>
    </row>
    <row r="37" spans="1:5" ht="23.25" customHeight="1">
      <c r="A37" s="7" t="s">
        <v>48</v>
      </c>
      <c r="B37" s="8" t="s">
        <v>49</v>
      </c>
      <c r="C37" s="38">
        <f>C38</f>
        <v>17500</v>
      </c>
      <c r="D37" s="44">
        <f>D38</f>
        <v>0</v>
      </c>
      <c r="E37" s="57">
        <f>E38</f>
        <v>17500</v>
      </c>
    </row>
    <row r="38" spans="1:5" ht="47.25" customHeight="1">
      <c r="A38" s="7" t="s">
        <v>50</v>
      </c>
      <c r="B38" s="8" t="s">
        <v>51</v>
      </c>
      <c r="C38" s="38">
        <v>17500</v>
      </c>
      <c r="D38" s="44">
        <v>0</v>
      </c>
      <c r="E38" s="57">
        <f>17500+D38</f>
        <v>17500</v>
      </c>
    </row>
    <row r="39" spans="1:5" ht="24" customHeight="1">
      <c r="A39" s="7" t="s">
        <v>52</v>
      </c>
      <c r="B39" s="8" t="s">
        <v>53</v>
      </c>
      <c r="C39" s="38">
        <f>C40</f>
        <v>9441</v>
      </c>
      <c r="D39" s="44"/>
      <c r="E39" s="47">
        <f>E40</f>
        <v>9441</v>
      </c>
    </row>
    <row r="40" spans="1:5" ht="47.25">
      <c r="A40" s="14" t="s">
        <v>54</v>
      </c>
      <c r="B40" s="8" t="s">
        <v>55</v>
      </c>
      <c r="C40" s="38">
        <v>9441</v>
      </c>
      <c r="D40" s="44"/>
      <c r="E40" s="47">
        <v>9441</v>
      </c>
    </row>
    <row r="41" spans="1:5" ht="53.25" customHeight="1">
      <c r="A41" s="5" t="s">
        <v>56</v>
      </c>
      <c r="B41" s="18" t="s">
        <v>57</v>
      </c>
      <c r="C41" s="37">
        <f>C42+C51</f>
        <v>6595.7</v>
      </c>
      <c r="D41" s="37">
        <f>D42+D51</f>
        <v>-1200</v>
      </c>
      <c r="E41" s="46">
        <f>E42+E51</f>
        <v>5395.7</v>
      </c>
    </row>
    <row r="42" spans="1:5" ht="110.25">
      <c r="A42" s="5" t="s">
        <v>58</v>
      </c>
      <c r="B42" s="8" t="s">
        <v>59</v>
      </c>
      <c r="C42" s="38">
        <f>C44+C48+C45+C50</f>
        <v>5095.7</v>
      </c>
      <c r="D42" s="38">
        <f>D44+D48+D45+D50</f>
        <v>-1200</v>
      </c>
      <c r="E42" s="47">
        <f>E44+E48+E45+E50</f>
        <v>3895.7</v>
      </c>
    </row>
    <row r="43" spans="1:5" ht="116.25" customHeight="1">
      <c r="A43" s="7" t="s">
        <v>60</v>
      </c>
      <c r="B43" s="8" t="s">
        <v>61</v>
      </c>
      <c r="C43" s="38">
        <f>C44</f>
        <v>3765.1</v>
      </c>
      <c r="D43" s="53">
        <f>D44</f>
        <v>-1200</v>
      </c>
      <c r="E43" s="47">
        <f>E44</f>
        <v>2565.1</v>
      </c>
    </row>
    <row r="44" spans="1:5" ht="129.75" customHeight="1">
      <c r="A44" s="14" t="s">
        <v>62</v>
      </c>
      <c r="B44" s="8" t="s">
        <v>63</v>
      </c>
      <c r="C44" s="38">
        <f>4300-534.9</f>
        <v>3765.1</v>
      </c>
      <c r="D44" s="53">
        <v>-1200</v>
      </c>
      <c r="E44" s="47">
        <f>4300-534.9-1200</f>
        <v>2565.1</v>
      </c>
    </row>
    <row r="45" spans="1:5" ht="115.5" customHeight="1">
      <c r="A45" s="7" t="s">
        <v>64</v>
      </c>
      <c r="B45" s="19" t="s">
        <v>65</v>
      </c>
      <c r="C45" s="39">
        <f>C46</f>
        <v>368.944</v>
      </c>
      <c r="D45" s="44"/>
      <c r="E45" s="48">
        <f>E46</f>
        <v>368.944</v>
      </c>
    </row>
    <row r="46" spans="1:5" ht="118.5" customHeight="1">
      <c r="A46" s="7" t="s">
        <v>66</v>
      </c>
      <c r="B46" s="19" t="s">
        <v>67</v>
      </c>
      <c r="C46" s="39">
        <f>369-0.056</f>
        <v>368.944</v>
      </c>
      <c r="D46" s="44"/>
      <c r="E46" s="48">
        <f>369-0.056</f>
        <v>368.944</v>
      </c>
    </row>
    <row r="47" spans="1:5" ht="110.25">
      <c r="A47" s="7" t="s">
        <v>68</v>
      </c>
      <c r="B47" s="8" t="s">
        <v>180</v>
      </c>
      <c r="C47" s="38">
        <f>C48</f>
        <v>961.5999999999999</v>
      </c>
      <c r="D47" s="44"/>
      <c r="E47" s="47">
        <f>E48</f>
        <v>961.5999999999999</v>
      </c>
    </row>
    <row r="48" spans="1:5" ht="94.5">
      <c r="A48" s="7" t="s">
        <v>69</v>
      </c>
      <c r="B48" s="8" t="s">
        <v>70</v>
      </c>
      <c r="C48" s="38">
        <f>917.1+1260-769.3-446.2</f>
        <v>961.5999999999999</v>
      </c>
      <c r="D48" s="44"/>
      <c r="E48" s="47">
        <f>917.1+1260-769.3-446.2</f>
        <v>961.5999999999999</v>
      </c>
    </row>
    <row r="49" spans="1:5" ht="84.75" customHeight="1">
      <c r="A49" s="32" t="s">
        <v>178</v>
      </c>
      <c r="B49" s="33" t="s">
        <v>179</v>
      </c>
      <c r="C49" s="40">
        <f>C50</f>
        <v>0.056</v>
      </c>
      <c r="D49" s="44"/>
      <c r="E49" s="49">
        <f>E50</f>
        <v>0.056</v>
      </c>
    </row>
    <row r="50" spans="1:5" ht="157.5">
      <c r="A50" s="32" t="s">
        <v>177</v>
      </c>
      <c r="B50" s="33" t="s">
        <v>176</v>
      </c>
      <c r="C50" s="40">
        <v>0.056</v>
      </c>
      <c r="D50" s="44"/>
      <c r="E50" s="49">
        <v>0.056</v>
      </c>
    </row>
    <row r="51" spans="1:5" ht="102.75" customHeight="1">
      <c r="A51" s="7" t="s">
        <v>71</v>
      </c>
      <c r="B51" s="8" t="s">
        <v>72</v>
      </c>
      <c r="C51" s="38">
        <f>C53</f>
        <v>1500</v>
      </c>
      <c r="D51" s="44"/>
      <c r="E51" s="47">
        <f>E53</f>
        <v>1500</v>
      </c>
    </row>
    <row r="52" spans="1:5" ht="94.5">
      <c r="A52" s="7" t="s">
        <v>73</v>
      </c>
      <c r="B52" s="8" t="s">
        <v>74</v>
      </c>
      <c r="C52" s="38">
        <f>C53</f>
        <v>1500</v>
      </c>
      <c r="D52" s="44"/>
      <c r="E52" s="47">
        <f>E53</f>
        <v>1500</v>
      </c>
    </row>
    <row r="53" spans="1:5" ht="113.25" customHeight="1">
      <c r="A53" s="7" t="s">
        <v>75</v>
      </c>
      <c r="B53" s="14" t="s">
        <v>76</v>
      </c>
      <c r="C53" s="41">
        <v>1500</v>
      </c>
      <c r="D53" s="44"/>
      <c r="E53" s="50">
        <v>1500</v>
      </c>
    </row>
    <row r="54" spans="1:5" ht="69.75" customHeight="1">
      <c r="A54" s="5" t="s">
        <v>77</v>
      </c>
      <c r="B54" s="12" t="s">
        <v>78</v>
      </c>
      <c r="C54" s="37">
        <f>C55</f>
        <v>199.8</v>
      </c>
      <c r="D54" s="44"/>
      <c r="E54" s="46">
        <f>E55</f>
        <v>199.8</v>
      </c>
    </row>
    <row r="55" spans="1:5" ht="30" customHeight="1">
      <c r="A55" s="7" t="s">
        <v>79</v>
      </c>
      <c r="B55" s="14" t="s">
        <v>80</v>
      </c>
      <c r="C55" s="38">
        <f>C56</f>
        <v>199.8</v>
      </c>
      <c r="D55" s="44"/>
      <c r="E55" s="47">
        <f>E56</f>
        <v>199.8</v>
      </c>
    </row>
    <row r="56" spans="1:5" ht="33" customHeight="1">
      <c r="A56" s="7" t="s">
        <v>81</v>
      </c>
      <c r="B56" s="14" t="s">
        <v>82</v>
      </c>
      <c r="C56" s="38">
        <f>C57</f>
        <v>199.8</v>
      </c>
      <c r="D56" s="44"/>
      <c r="E56" s="47">
        <f>E57</f>
        <v>199.8</v>
      </c>
    </row>
    <row r="57" spans="1:5" ht="33" customHeight="1">
      <c r="A57" s="7" t="s">
        <v>83</v>
      </c>
      <c r="B57" s="14" t="s">
        <v>84</v>
      </c>
      <c r="C57" s="38">
        <f>200-0.2</f>
        <v>199.8</v>
      </c>
      <c r="D57" s="44"/>
      <c r="E57" s="47">
        <f>200-0.2</f>
        <v>199.8</v>
      </c>
    </row>
    <row r="58" spans="1:5" ht="31.5">
      <c r="A58" s="5" t="s">
        <v>85</v>
      </c>
      <c r="B58" s="18" t="s">
        <v>86</v>
      </c>
      <c r="C58" s="37">
        <f>C60+C59</f>
        <v>2050.3999999999996</v>
      </c>
      <c r="D58" s="37">
        <f>D60+D59</f>
        <v>1200</v>
      </c>
      <c r="E58" s="46">
        <f>E60+E59</f>
        <v>3250.3999999999996</v>
      </c>
    </row>
    <row r="59" spans="1:5" ht="141.75">
      <c r="A59" s="7" t="s">
        <v>174</v>
      </c>
      <c r="B59" s="8" t="s">
        <v>175</v>
      </c>
      <c r="C59" s="38">
        <f>769.3</f>
        <v>769.3</v>
      </c>
      <c r="D59" s="44"/>
      <c r="E59" s="47">
        <f>769.3</f>
        <v>769.3</v>
      </c>
    </row>
    <row r="60" spans="1:5" ht="84" customHeight="1">
      <c r="A60" s="7" t="s">
        <v>87</v>
      </c>
      <c r="B60" s="8" t="s">
        <v>88</v>
      </c>
      <c r="C60" s="38">
        <f>C61</f>
        <v>1281.1</v>
      </c>
      <c r="D60" s="53">
        <f>D61</f>
        <v>1200</v>
      </c>
      <c r="E60" s="47">
        <f>E61</f>
        <v>2481.1</v>
      </c>
    </row>
    <row r="61" spans="1:5" ht="89.25" customHeight="1">
      <c r="A61" s="7" t="s">
        <v>89</v>
      </c>
      <c r="B61" s="8" t="s">
        <v>90</v>
      </c>
      <c r="C61" s="38">
        <f>300+981.1</f>
        <v>1281.1</v>
      </c>
      <c r="D61" s="53">
        <f>1200</f>
        <v>1200</v>
      </c>
      <c r="E61" s="47">
        <f>300+981.1+1200</f>
        <v>2481.1</v>
      </c>
    </row>
    <row r="62" spans="1:5" ht="15.75">
      <c r="A62" s="20" t="s">
        <v>91</v>
      </c>
      <c r="B62" s="18" t="s">
        <v>92</v>
      </c>
      <c r="C62" s="37">
        <f>C63</f>
        <v>100</v>
      </c>
      <c r="D62" s="53">
        <f>D63+D65</f>
        <v>0</v>
      </c>
      <c r="E62" s="46">
        <f>E63+E65</f>
        <v>100</v>
      </c>
    </row>
    <row r="63" spans="1:5" ht="47.25" customHeight="1">
      <c r="A63" s="21" t="s">
        <v>93</v>
      </c>
      <c r="B63" s="22" t="s">
        <v>94</v>
      </c>
      <c r="C63" s="38">
        <f>C64</f>
        <v>100</v>
      </c>
      <c r="D63" s="44">
        <f>D64</f>
        <v>-58.1</v>
      </c>
      <c r="E63" s="47">
        <f>E64</f>
        <v>41.9</v>
      </c>
    </row>
    <row r="64" spans="1:5" ht="63">
      <c r="A64" s="64" t="s">
        <v>95</v>
      </c>
      <c r="B64" s="65" t="s">
        <v>96</v>
      </c>
      <c r="C64" s="59">
        <v>100</v>
      </c>
      <c r="D64" s="60">
        <v>-58.1</v>
      </c>
      <c r="E64" s="61">
        <f>100-58.1</f>
        <v>41.9</v>
      </c>
    </row>
    <row r="65" spans="1:5" ht="156.75" customHeight="1">
      <c r="A65" s="70" t="s">
        <v>193</v>
      </c>
      <c r="B65" s="71" t="s">
        <v>194</v>
      </c>
      <c r="C65" s="47"/>
      <c r="D65" s="53">
        <f>D66</f>
        <v>58.1</v>
      </c>
      <c r="E65" s="53">
        <f>E66</f>
        <v>58.1</v>
      </c>
    </row>
    <row r="66" spans="1:5" ht="78.75">
      <c r="A66" s="66" t="s">
        <v>189</v>
      </c>
      <c r="B66" s="67" t="s">
        <v>190</v>
      </c>
      <c r="C66" s="68"/>
      <c r="D66" s="69">
        <f>D67</f>
        <v>58.1</v>
      </c>
      <c r="E66" s="69">
        <f>E67</f>
        <v>58.1</v>
      </c>
    </row>
    <row r="67" spans="1:5" ht="97.5" customHeight="1">
      <c r="A67" s="21" t="s">
        <v>191</v>
      </c>
      <c r="B67" s="58" t="s">
        <v>192</v>
      </c>
      <c r="C67" s="47">
        <v>0</v>
      </c>
      <c r="D67" s="53">
        <f>58.1</f>
        <v>58.1</v>
      </c>
      <c r="E67" s="47">
        <f>D67</f>
        <v>58.1</v>
      </c>
    </row>
    <row r="68" spans="1:5" ht="15.75">
      <c r="A68" s="5" t="s">
        <v>97</v>
      </c>
      <c r="B68" s="18" t="s">
        <v>98</v>
      </c>
      <c r="C68" s="62">
        <f>C69+C107</f>
        <v>186247.20623999997</v>
      </c>
      <c r="D68" s="62">
        <f>D69+D107</f>
        <v>3147.385</v>
      </c>
      <c r="E68" s="63">
        <f>E69+E107</f>
        <v>189394.59123999998</v>
      </c>
    </row>
    <row r="69" spans="1:5" ht="31.5">
      <c r="A69" s="7" t="s">
        <v>99</v>
      </c>
      <c r="B69" s="8" t="s">
        <v>100</v>
      </c>
      <c r="C69" s="42">
        <f>C70+C76+C99+C102</f>
        <v>185887.20623999997</v>
      </c>
      <c r="D69" s="42">
        <f>D70+D76+D99+D102</f>
        <v>3147.385</v>
      </c>
      <c r="E69" s="51">
        <f>E70+E76+E99+E102</f>
        <v>189034.59123999998</v>
      </c>
    </row>
    <row r="70" spans="1:5" ht="31.5">
      <c r="A70" s="5" t="s">
        <v>101</v>
      </c>
      <c r="B70" s="18" t="s">
        <v>102</v>
      </c>
      <c r="C70" s="37">
        <f>C74+C71</f>
        <v>3265.7</v>
      </c>
      <c r="D70" s="37">
        <f>D74+D71</f>
        <v>519</v>
      </c>
      <c r="E70" s="46">
        <f>E74+E71</f>
        <v>3784.7</v>
      </c>
    </row>
    <row r="71" spans="1:5" ht="31.5">
      <c r="A71" s="7" t="s">
        <v>167</v>
      </c>
      <c r="B71" s="8" t="s">
        <v>169</v>
      </c>
      <c r="C71" s="38">
        <f aca="true" t="shared" si="0" ref="C71:E72">C72</f>
        <v>1304</v>
      </c>
      <c r="D71" s="47">
        <f t="shared" si="0"/>
        <v>519</v>
      </c>
      <c r="E71" s="47">
        <f t="shared" si="0"/>
        <v>1823</v>
      </c>
    </row>
    <row r="72" spans="1:9" ht="31.5">
      <c r="A72" s="7" t="s">
        <v>168</v>
      </c>
      <c r="B72" s="8" t="s">
        <v>169</v>
      </c>
      <c r="C72" s="38">
        <f t="shared" si="0"/>
        <v>1304</v>
      </c>
      <c r="D72" s="47">
        <f t="shared" si="0"/>
        <v>519</v>
      </c>
      <c r="E72" s="47">
        <f t="shared" si="0"/>
        <v>1823</v>
      </c>
      <c r="G72" t="s">
        <v>184</v>
      </c>
      <c r="I72" t="s">
        <v>185</v>
      </c>
    </row>
    <row r="73" spans="1:5" ht="31.5">
      <c r="A73" s="7" t="s">
        <v>195</v>
      </c>
      <c r="B73" s="8" t="s">
        <v>169</v>
      </c>
      <c r="C73" s="38">
        <v>1304</v>
      </c>
      <c r="D73" s="47">
        <f>519</f>
        <v>519</v>
      </c>
      <c r="E73" s="47">
        <f>1304+519</f>
        <v>1823</v>
      </c>
    </row>
    <row r="74" spans="1:5" ht="63">
      <c r="A74" s="7" t="s">
        <v>103</v>
      </c>
      <c r="B74" s="8" t="s">
        <v>104</v>
      </c>
      <c r="C74" s="38">
        <f>C75</f>
        <v>1961.7</v>
      </c>
      <c r="D74" s="44"/>
      <c r="E74" s="47">
        <f>E75</f>
        <v>1961.7</v>
      </c>
    </row>
    <row r="75" spans="1:5" ht="47.25">
      <c r="A75" s="7" t="s">
        <v>105</v>
      </c>
      <c r="B75" s="14" t="s">
        <v>106</v>
      </c>
      <c r="C75" s="38">
        <v>1961.7</v>
      </c>
      <c r="D75" s="44"/>
      <c r="E75" s="47">
        <v>1961.7</v>
      </c>
    </row>
    <row r="76" spans="1:5" ht="47.25">
      <c r="A76" s="5" t="s">
        <v>107</v>
      </c>
      <c r="B76" s="18" t="s">
        <v>108</v>
      </c>
      <c r="C76" s="42">
        <f>C77+C79+C81+C87+C89+C91+C93+C84</f>
        <v>173903.20623999997</v>
      </c>
      <c r="D76" s="42">
        <f>D77+D79+D81+D87+D89+D91+D93+D84</f>
        <v>0.09</v>
      </c>
      <c r="E76" s="51">
        <f>E77+E79+E81+E87+E89+E91+E93+E84</f>
        <v>173903.29623999997</v>
      </c>
    </row>
    <row r="77" spans="1:5" ht="47.25" hidden="1">
      <c r="A77" s="7" t="s">
        <v>109</v>
      </c>
      <c r="B77" s="11" t="s">
        <v>110</v>
      </c>
      <c r="C77" s="38">
        <f>C78</f>
        <v>0</v>
      </c>
      <c r="D77" s="44"/>
      <c r="E77" s="47">
        <f>E78</f>
        <v>0</v>
      </c>
    </row>
    <row r="78" spans="1:5" ht="47.25" hidden="1">
      <c r="A78" s="7" t="s">
        <v>111</v>
      </c>
      <c r="B78" s="11" t="s">
        <v>112</v>
      </c>
      <c r="C78" s="38">
        <v>0</v>
      </c>
      <c r="D78" s="44"/>
      <c r="E78" s="47">
        <v>0</v>
      </c>
    </row>
    <row r="79" spans="1:5" ht="157.5">
      <c r="A79" s="21" t="s">
        <v>113</v>
      </c>
      <c r="B79" s="19" t="s">
        <v>114</v>
      </c>
      <c r="C79" s="38">
        <f>C80</f>
        <v>134084.8</v>
      </c>
      <c r="D79" s="44"/>
      <c r="E79" s="47">
        <f>E80</f>
        <v>134084.8</v>
      </c>
    </row>
    <row r="80" spans="1:5" ht="157.5">
      <c r="A80" s="21" t="s">
        <v>115</v>
      </c>
      <c r="B80" s="8" t="s">
        <v>116</v>
      </c>
      <c r="C80" s="38">
        <v>134084.8</v>
      </c>
      <c r="D80" s="44"/>
      <c r="E80" s="47">
        <v>134084.8</v>
      </c>
    </row>
    <row r="81" spans="1:5" ht="126">
      <c r="A81" s="21" t="s">
        <v>117</v>
      </c>
      <c r="B81" s="19" t="s">
        <v>118</v>
      </c>
      <c r="C81" s="38">
        <f>C82+C83</f>
        <v>2052.3</v>
      </c>
      <c r="D81" s="44"/>
      <c r="E81" s="47">
        <f>E82+E83</f>
        <v>2052.3</v>
      </c>
    </row>
    <row r="82" spans="1:5" ht="110.25">
      <c r="A82" s="21" t="s">
        <v>119</v>
      </c>
      <c r="B82" s="8" t="s">
        <v>120</v>
      </c>
      <c r="C82" s="38">
        <f>2052.3</f>
        <v>2052.3</v>
      </c>
      <c r="D82" s="44"/>
      <c r="E82" s="47">
        <f>2052.3</f>
        <v>2052.3</v>
      </c>
    </row>
    <row r="83" spans="1:5" ht="110.25">
      <c r="A83" s="21" t="s">
        <v>119</v>
      </c>
      <c r="B83" s="8" t="s">
        <v>120</v>
      </c>
      <c r="C83" s="38">
        <v>0</v>
      </c>
      <c r="D83" s="44"/>
      <c r="E83" s="47">
        <v>0</v>
      </c>
    </row>
    <row r="84" spans="1:5" ht="47.25">
      <c r="A84" s="23" t="s">
        <v>121</v>
      </c>
      <c r="B84" s="24" t="s">
        <v>122</v>
      </c>
      <c r="C84" s="38">
        <f>C85+C86</f>
        <v>190.5</v>
      </c>
      <c r="D84" s="44"/>
      <c r="E84" s="47">
        <f>E85+E86</f>
        <v>190.5</v>
      </c>
    </row>
    <row r="85" spans="1:5" ht="47.25">
      <c r="A85" s="23" t="s">
        <v>123</v>
      </c>
      <c r="B85" s="14" t="s">
        <v>157</v>
      </c>
      <c r="C85" s="38">
        <f>125</f>
        <v>125</v>
      </c>
      <c r="D85" s="44"/>
      <c r="E85" s="47">
        <f>125</f>
        <v>125</v>
      </c>
    </row>
    <row r="86" spans="1:5" ht="47.25">
      <c r="A86" s="23" t="s">
        <v>181</v>
      </c>
      <c r="B86" s="14" t="s">
        <v>157</v>
      </c>
      <c r="C86" s="38">
        <v>65.5</v>
      </c>
      <c r="D86" s="44"/>
      <c r="E86" s="47">
        <v>65.5</v>
      </c>
    </row>
    <row r="87" spans="1:5" ht="31.5">
      <c r="A87" s="21" t="s">
        <v>124</v>
      </c>
      <c r="B87" s="19" t="s">
        <v>125</v>
      </c>
      <c r="C87" s="38">
        <f>C88</f>
        <v>5521.6</v>
      </c>
      <c r="D87" s="44"/>
      <c r="E87" s="47">
        <f>E88</f>
        <v>5521.6</v>
      </c>
    </row>
    <row r="88" spans="1:5" ht="47.25">
      <c r="A88" s="21" t="s">
        <v>126</v>
      </c>
      <c r="B88" s="19" t="s">
        <v>127</v>
      </c>
      <c r="C88" s="38">
        <v>5521.6</v>
      </c>
      <c r="D88" s="44"/>
      <c r="E88" s="47">
        <v>5521.6</v>
      </c>
    </row>
    <row r="89" spans="1:5" ht="63">
      <c r="A89" s="13" t="s">
        <v>128</v>
      </c>
      <c r="B89" s="25" t="s">
        <v>129</v>
      </c>
      <c r="C89" s="38">
        <f>C90</f>
        <v>8985.3</v>
      </c>
      <c r="D89" s="44"/>
      <c r="E89" s="47">
        <f>E90</f>
        <v>8985.3</v>
      </c>
    </row>
    <row r="90" spans="1:5" ht="110.25">
      <c r="A90" s="13" t="s">
        <v>130</v>
      </c>
      <c r="B90" s="26" t="s">
        <v>131</v>
      </c>
      <c r="C90" s="38">
        <f>8985.3</f>
        <v>8985.3</v>
      </c>
      <c r="D90" s="44"/>
      <c r="E90" s="47">
        <f>8985.3</f>
        <v>8985.3</v>
      </c>
    </row>
    <row r="91" spans="1:5" ht="126">
      <c r="A91" s="27" t="s">
        <v>132</v>
      </c>
      <c r="B91" s="8" t="s">
        <v>133</v>
      </c>
      <c r="C91" s="43">
        <f>C92</f>
        <v>10299.30624</v>
      </c>
      <c r="D91" s="44"/>
      <c r="E91" s="52">
        <f>E92</f>
        <v>10299.30624</v>
      </c>
    </row>
    <row r="92" spans="1:5" ht="135.75" customHeight="1">
      <c r="A92" s="27" t="s">
        <v>134</v>
      </c>
      <c r="B92" s="8" t="s">
        <v>135</v>
      </c>
      <c r="C92" s="43">
        <v>10299.30624</v>
      </c>
      <c r="D92" s="44"/>
      <c r="E92" s="52">
        <v>10299.30624</v>
      </c>
    </row>
    <row r="93" spans="1:5" ht="15.75">
      <c r="A93" s="5" t="s">
        <v>136</v>
      </c>
      <c r="B93" s="18" t="s">
        <v>137</v>
      </c>
      <c r="C93" s="37">
        <f>C94</f>
        <v>12769.4</v>
      </c>
      <c r="D93" s="37">
        <f>D94</f>
        <v>0.09</v>
      </c>
      <c r="E93" s="56">
        <f>E94</f>
        <v>12769.49</v>
      </c>
    </row>
    <row r="94" spans="1:5" ht="31.5">
      <c r="A94" s="7" t="s">
        <v>138</v>
      </c>
      <c r="B94" s="28" t="s">
        <v>139</v>
      </c>
      <c r="C94" s="38">
        <f>C96+C97+C98+C95</f>
        <v>12769.4</v>
      </c>
      <c r="D94" s="38">
        <f>D96+D97+D98+D95</f>
        <v>0.09</v>
      </c>
      <c r="E94" s="57">
        <f>E96+E97+E98+E95</f>
        <v>12769.49</v>
      </c>
    </row>
    <row r="95" spans="1:5" ht="94.5" customHeight="1">
      <c r="A95" s="7" t="s">
        <v>156</v>
      </c>
      <c r="B95" s="34" t="s">
        <v>158</v>
      </c>
      <c r="C95" s="38">
        <f>2755+6102</f>
        <v>8857</v>
      </c>
      <c r="D95" s="44"/>
      <c r="E95" s="47">
        <f>2755+6102</f>
        <v>8857</v>
      </c>
    </row>
    <row r="96" spans="1:5" ht="94.5">
      <c r="A96" s="7" t="s">
        <v>140</v>
      </c>
      <c r="B96" s="8" t="s">
        <v>159</v>
      </c>
      <c r="C96" s="38">
        <v>0.5</v>
      </c>
      <c r="D96" s="44">
        <v>0.09</v>
      </c>
      <c r="E96" s="47">
        <f>0.5+0.09</f>
        <v>0.59</v>
      </c>
    </row>
    <row r="97" spans="1:5" ht="110.25">
      <c r="A97" s="7" t="s">
        <v>141</v>
      </c>
      <c r="B97" s="8" t="s">
        <v>160</v>
      </c>
      <c r="C97" s="38">
        <f>3499.1+105</f>
        <v>3604.1</v>
      </c>
      <c r="D97" s="44"/>
      <c r="E97" s="47">
        <f>3499.1+105</f>
        <v>3604.1</v>
      </c>
    </row>
    <row r="98" spans="1:5" ht="63">
      <c r="A98" s="7" t="s">
        <v>142</v>
      </c>
      <c r="B98" s="8" t="s">
        <v>161</v>
      </c>
      <c r="C98" s="38">
        <v>307.8</v>
      </c>
      <c r="D98" s="44"/>
      <c r="E98" s="47">
        <v>307.8</v>
      </c>
    </row>
    <row r="99" spans="1:5" ht="31.5">
      <c r="A99" s="5" t="s">
        <v>143</v>
      </c>
      <c r="B99" s="18" t="s">
        <v>144</v>
      </c>
      <c r="C99" s="37">
        <f>C100</f>
        <v>719</v>
      </c>
      <c r="D99" s="44"/>
      <c r="E99" s="46">
        <f>E100</f>
        <v>719</v>
      </c>
    </row>
    <row r="100" spans="1:5" ht="47.25">
      <c r="A100" s="7" t="s">
        <v>145</v>
      </c>
      <c r="B100" s="8" t="s">
        <v>146</v>
      </c>
      <c r="C100" s="38">
        <f>C101</f>
        <v>719</v>
      </c>
      <c r="D100" s="44"/>
      <c r="E100" s="47">
        <f>E101</f>
        <v>719</v>
      </c>
    </row>
    <row r="101" spans="1:5" ht="63">
      <c r="A101" s="7" t="s">
        <v>147</v>
      </c>
      <c r="B101" s="28" t="s">
        <v>148</v>
      </c>
      <c r="C101" s="38">
        <v>719</v>
      </c>
      <c r="D101" s="44"/>
      <c r="E101" s="47">
        <v>719</v>
      </c>
    </row>
    <row r="102" spans="1:5" ht="31.5">
      <c r="A102" s="18" t="s">
        <v>149</v>
      </c>
      <c r="B102" s="29" t="s">
        <v>150</v>
      </c>
      <c r="C102" s="37">
        <f>C105+C103</f>
        <v>7999.299999999999</v>
      </c>
      <c r="D102" s="42">
        <f>D105+D103</f>
        <v>2628.295</v>
      </c>
      <c r="E102" s="51">
        <f>E105+E103</f>
        <v>10627.595</v>
      </c>
    </row>
    <row r="103" spans="1:5" ht="78.75">
      <c r="A103" s="8" t="s">
        <v>164</v>
      </c>
      <c r="B103" s="28" t="s">
        <v>162</v>
      </c>
      <c r="C103" s="38">
        <f>C104</f>
        <v>2090.1</v>
      </c>
      <c r="D103" s="44"/>
      <c r="E103" s="47">
        <f>E104</f>
        <v>2090.1</v>
      </c>
    </row>
    <row r="104" spans="1:5" ht="94.5">
      <c r="A104" s="8" t="s">
        <v>165</v>
      </c>
      <c r="B104" s="28" t="s">
        <v>163</v>
      </c>
      <c r="C104" s="38">
        <f>1963.5+126.6</f>
        <v>2090.1</v>
      </c>
      <c r="D104" s="44"/>
      <c r="E104" s="47">
        <f>1963.5+126.6</f>
        <v>2090.1</v>
      </c>
    </row>
    <row r="105" spans="1:5" ht="31.5">
      <c r="A105" s="7" t="s">
        <v>151</v>
      </c>
      <c r="B105" s="28" t="s">
        <v>152</v>
      </c>
      <c r="C105" s="38">
        <f>C106</f>
        <v>5909.2</v>
      </c>
      <c r="D105" s="54">
        <f>D106</f>
        <v>2628.295</v>
      </c>
      <c r="E105" s="52">
        <f>E106</f>
        <v>8537.494999999999</v>
      </c>
    </row>
    <row r="106" spans="1:5" ht="31.5">
      <c r="A106" s="7" t="s">
        <v>153</v>
      </c>
      <c r="B106" s="28" t="s">
        <v>154</v>
      </c>
      <c r="C106" s="38">
        <f>2955.1+2425.6+528.5</f>
        <v>5909.2</v>
      </c>
      <c r="D106" s="54">
        <f>2628.295</f>
        <v>2628.295</v>
      </c>
      <c r="E106" s="52">
        <f>2955.1+2425.6+528.5+2628.295</f>
        <v>8537.494999999999</v>
      </c>
    </row>
    <row r="107" spans="1:5" ht="31.5" customHeight="1">
      <c r="A107" s="18" t="s">
        <v>172</v>
      </c>
      <c r="B107" s="29" t="s">
        <v>173</v>
      </c>
      <c r="C107" s="37">
        <f>C108</f>
        <v>360</v>
      </c>
      <c r="D107" s="44"/>
      <c r="E107" s="46">
        <f>E108</f>
        <v>360</v>
      </c>
    </row>
    <row r="108" spans="1:5" ht="31.5">
      <c r="A108" s="7" t="s">
        <v>171</v>
      </c>
      <c r="B108" s="28" t="s">
        <v>170</v>
      </c>
      <c r="C108" s="38">
        <f>359+5-108+60+152-108</f>
        <v>360</v>
      </c>
      <c r="D108" s="44"/>
      <c r="E108" s="47">
        <f>359+5-108+60+152-108</f>
        <v>360</v>
      </c>
    </row>
    <row r="109" spans="1:5" ht="15.75">
      <c r="A109" s="5"/>
      <c r="B109" s="18" t="s">
        <v>155</v>
      </c>
      <c r="C109" s="42">
        <f>C16+C68</f>
        <v>249057.50623999996</v>
      </c>
      <c r="D109" s="55">
        <f>D16+D68</f>
        <v>3147.385</v>
      </c>
      <c r="E109" s="51">
        <f>E16+E68</f>
        <v>252204.89123999997</v>
      </c>
    </row>
    <row r="110" spans="2:3" ht="0.75" customHeight="1">
      <c r="B110" s="30"/>
      <c r="C110" s="31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751" ht="12.75">
      <c r="B751">
        <v>61100</v>
      </c>
    </row>
  </sheetData>
  <sheetProtection selectLockedCells="1" selectUnlockedCells="1"/>
  <mergeCells count="1">
    <mergeCell ref="A11:B1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2022-07-26T08:40:05Z</cp:lastPrinted>
  <dcterms:created xsi:type="dcterms:W3CDTF">2021-12-13T11:42:23Z</dcterms:created>
  <dcterms:modified xsi:type="dcterms:W3CDTF">2022-07-26T08:40:08Z</dcterms:modified>
  <cp:category/>
  <cp:version/>
  <cp:contentType/>
  <cp:contentStatus/>
</cp:coreProperties>
</file>