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2024-2025" sheetId="1" r:id="rId1"/>
  </sheets>
  <definedNames>
    <definedName name="dst119383" localSheetId="0">'2024-2025'!$B$23</definedName>
    <definedName name="Excel_BuiltIn_Print_Area" localSheetId="0">'2024-2025'!$A$1:$G$107</definedName>
    <definedName name="_xlnm.Print_Area" localSheetId="0">'2024-2025'!$A$1:$H$107</definedName>
  </definedNames>
  <calcPr fullCalcOnLoad="1"/>
</workbook>
</file>

<file path=xl/sharedStrings.xml><?xml version="1.0" encoding="utf-8"?>
<sst xmlns="http://schemas.openxmlformats.org/spreadsheetml/2006/main" count="207" uniqueCount="201">
  <si>
    <t xml:space="preserve">                                   к решению Совета </t>
  </si>
  <si>
    <t>народных депутатов 
города Струнино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</si>
  <si>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</si>
  <si>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</si>
  <si>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</si>
  <si>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</si>
  <si>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</si>
  <si>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</si>
  <si>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</si>
  <si>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2023 год</t>
  </si>
  <si>
    <t>Сумма тыс. руб. 2024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</si>
  <si>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</si>
  <si>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</si>
  <si>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</si>
  <si>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</si>
  <si>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</si>
  <si>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</si>
  <si>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</si>
  <si>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</si>
  <si>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</si>
  <si>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</si>
  <si>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</si>
  <si>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</si>
  <si>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</si>
  <si>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</si>
  <si>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</si>
  <si>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</si>
  <si>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</si>
  <si>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</si>
  <si>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</si>
  <si>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</si>
  <si>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</si>
  <si>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</si>
  <si>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</si>
  <si>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</si>
  <si>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</si>
  <si>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</si>
  <si>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</si>
  <si>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</si>
  <si>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</si>
  <si>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</si>
  <si>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</si>
  <si>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</si>
  <si>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</si>
  <si>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</si>
  <si>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</si>
  <si>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</si>
  <si>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</si>
  <si>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</si>
  <si>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</si>
  <si>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</si>
  <si>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</si>
  <si>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</si>
  <si>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</si>
  <si>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</si>
  <si>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</si>
  <si>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</si>
  <si>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</si>
  <si>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</si>
  <si>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</si>
  <si>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</si>
  <si>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</si>
  <si>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</si>
  <si>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</si>
  <si>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</si>
  <si>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</si>
  <si>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</si>
  <si>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</si>
  <si>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</si>
  <si>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</si>
  <si>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</si>
  <si>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</si>
  <si>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</si>
  <si>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</si>
  <si>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</si>
  <si>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</si>
  <si>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</si>
  <si>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</si>
  <si>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</si>
  <si>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</si>
  <si>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</si>
  <si>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</si>
  <si>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</si>
  <si>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</si>
  <si>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</si>
  <si>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</si>
  <si>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</si>
  <si>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</si>
  <si>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</si>
  <si>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</si>
  <si>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</si>
  <si>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</si>
  <si>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</si>
  <si>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</si>
  <si>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</si>
  <si>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</si>
  <si>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</si>
  <si>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</si>
  <si>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</si>
  <si>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</si>
  <si>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</si>
  <si>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</si>
  <si>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</si>
  <si>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</si>
  <si>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</si>
  <si>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</si>
  <si>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</si>
  <si>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</si>
  <si>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</si>
  <si>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</si>
  <si>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</si>
  <si>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</si>
  <si>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</si>
  <si>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</si>
  <si>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</si>
  <si>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</si>
  <si>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</si>
  <si>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</si>
  <si>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</si>
  <si>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</si>
  <si>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</si>
  <si>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</si>
  <si>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</si>
  <si>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</si>
  <si>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</si>
  <si>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</si>
  <si>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</si>
  <si>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</si>
  <si>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</si>
  <si>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</si>
  <si>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</si>
  <si>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</si>
  <si>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</si>
  <si>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</si>
  <si>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</si>
  <si>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</si>
  <si>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</si>
  <si>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</si>
  <si>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</si>
  <si>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</si>
  <si>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</si>
  <si>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</si>
  <si>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</si>
  <si>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</si>
  <si>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</si>
  <si>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</si>
  <si>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</si>
  <si>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</si>
  <si>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>Прочие субсидии бюджетам городских поселений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</si>
  <si>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</si>
  <si>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</si>
  <si>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</si>
  <si>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</si>
  <si>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</si>
  <si>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</si>
  <si>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</si>
  <si>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</si>
  <si>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</si>
  <si>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</si>
  <si>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</si>
  <si>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</si>
  <si>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</si>
  <si>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</si>
  <si>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</si>
  <si>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</si>
  <si>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</si>
  <si>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</si>
  <si>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</si>
  <si>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</si>
  <si>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</si>
  <si>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</si>
  <si>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</si>
  <si>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субсидии бюджетам городских поселений(субсидии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</si>
  <si>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>Прочие субсидии бюджетам городских поселений (субсидии бюджетам городских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</si>
  <si>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rPr>
        <sz val="12"/>
        <color indexed="8"/>
        <rFont val="Times New Roman"/>
        <family val="1"/>
      </rPr>
      <t xml:space="preserve">000 </t>
    </r>
    <r>
      <rPr>
        <sz val="12"/>
        <color indexed="8"/>
        <rFont val="Times New Roman"/>
        <family val="1"/>
      </rPr>
      <t xml:space="preserve"> 2 02 25299 00 0000 150</t>
    </r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</si>
  <si>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</si>
  <si>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</si>
  <si>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</si>
  <si>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000 2 02 15002 13 7044 150</t>
  </si>
  <si>
    <t>Дотации бюджетам на поддержку мер по обеспечению сбалансированности бюджетов</t>
  </si>
  <si>
    <t>000 2 02 20300 00 0000 150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</si>
  <si>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</si>
  <si>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</si>
  <si>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</si>
  <si>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</si>
  <si>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</si>
  <si>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</si>
  <si>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</si>
  <si>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Прочие субсидии бюджетам городских поселений (субсидии на обеспечение безопасного проживания граждан в жилых помещениях маневренного фонда)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</si>
  <si>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</si>
  <si>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</si>
  <si>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</si>
  <si>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</si>
  <si>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000 2 02 15002 00 0000 150</t>
  </si>
  <si>
    <t>000 2 02 45424 00 0000 150</t>
  </si>
  <si>
    <t>000 2 02 45424 13 0000 150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</si>
  <si>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</si>
  <si>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000 1 01 02140 01 1000 110
</t>
  </si>
  <si>
    <t xml:space="preserve">                                        Приложение № 1</t>
  </si>
  <si>
    <t>000 2 02 29999 13 7242 150</t>
  </si>
  <si>
    <t>от                         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</si>
</sst>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9" fontId="29" fillId="0" borderId="3">
      <alignment horizontal="center"/>
      <protection/>
    </xf>
    <xf numFmtId="4" fontId="2" fillId="0" borderId="2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2" fontId="5" fillId="0" borderId="14" xfId="0" applyNumberFormat="1" applyFont="1" applyFill="1" applyBorder="1" applyAlignment="1">
      <alignment vertical="top"/>
    </xf>
    <xf numFmtId="2" fontId="5" fillId="0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166" fontId="4" fillId="0" borderId="14" xfId="0" applyNumberFormat="1" applyFont="1" applyFill="1" applyBorder="1" applyAlignment="1">
      <alignment vertical="top"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166" fontId="5" fillId="0" borderId="14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49" fontId="5" fillId="0" borderId="14" xfId="56" applyNumberFormat="1" applyFont="1" applyFill="1" applyBorder="1" applyAlignment="1">
      <alignment horizontal="left" vertical="top" shrinkToFit="1"/>
      <protection/>
    </xf>
    <xf numFmtId="0" fontId="5" fillId="0" borderId="14" xfId="56" applyFont="1" applyFill="1" applyBorder="1" applyAlignment="1">
      <alignment vertical="top" wrapText="1"/>
      <protection/>
    </xf>
    <xf numFmtId="0" fontId="4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166" fontId="4" fillId="0" borderId="14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vertical="top" wrapText="1"/>
    </xf>
    <xf numFmtId="0" fontId="6" fillId="0" borderId="14" xfId="33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right" vertical="top"/>
    </xf>
    <xf numFmtId="2" fontId="4" fillId="0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7" fillId="0" borderId="14" xfId="34" applyFont="1" applyFill="1" applyBorder="1" applyAlignment="1" applyProtection="1">
      <alignment horizontal="left"/>
      <protection/>
    </xf>
    <xf numFmtId="2" fontId="5" fillId="0" borderId="14" xfId="0" applyNumberFormat="1" applyFont="1" applyFill="1" applyBorder="1" applyAlignment="1">
      <alignment horizontal="right" vertical="center"/>
    </xf>
    <xf numFmtId="49" fontId="6" fillId="0" borderId="14" xfId="34" applyFont="1" applyFill="1" applyBorder="1" applyAlignment="1" applyProtection="1">
      <alignment horizontal="left" vertical="top"/>
      <protection/>
    </xf>
    <xf numFmtId="0" fontId="6" fillId="0" borderId="14" xfId="33" applyFont="1" applyBorder="1" applyAlignment="1">
      <alignment horizontal="left" vertical="top" wrapText="1"/>
      <protection/>
    </xf>
    <xf numFmtId="2" fontId="4" fillId="30" borderId="15" xfId="0" applyNumberFormat="1" applyFont="1" applyFill="1" applyBorder="1" applyAlignment="1">
      <alignment horizontal="center" vertical="top"/>
    </xf>
    <xf numFmtId="0" fontId="4" fillId="3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49" fontId="4" fillId="0" borderId="14" xfId="34" applyFont="1" applyFill="1" applyBorder="1" applyAlignment="1" applyProtection="1">
      <alignment horizontal="left" vertical="top"/>
      <protection/>
    </xf>
    <xf numFmtId="2" fontId="4" fillId="0" borderId="14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6" xfId="0" applyFont="1" applyBorder="1" applyAlignment="1">
      <alignment horizontal="left" vertical="top" wrapText="1"/>
    </xf>
    <xf numFmtId="2" fontId="5" fillId="35" borderId="14" xfId="0" applyNumberFormat="1" applyFont="1" applyFill="1" applyBorder="1" applyAlignment="1">
      <alignment horizontal="center" vertical="top"/>
    </xf>
    <xf numFmtId="2" fontId="4" fillId="36" borderId="14" xfId="0" applyNumberFormat="1" applyFont="1" applyFill="1" applyBorder="1" applyAlignment="1">
      <alignment horizontal="center" vertical="top"/>
    </xf>
    <xf numFmtId="2" fontId="4" fillId="35" borderId="14" xfId="0" applyNumberFormat="1" applyFont="1" applyFill="1" applyBorder="1" applyAlignment="1">
      <alignment horizontal="center" vertical="top"/>
    </xf>
    <xf numFmtId="2" fontId="4" fillId="35" borderId="15" xfId="0" applyNumberFormat="1" applyFont="1" applyFill="1" applyBorder="1" applyAlignment="1">
      <alignment horizontal="center" vertical="top"/>
    </xf>
    <xf numFmtId="0" fontId="45" fillId="37" borderId="17" xfId="0" applyFont="1" applyFill="1" applyBorder="1" applyAlignment="1">
      <alignment horizontal="center" vertical="top" wrapText="1"/>
    </xf>
    <xf numFmtId="0" fontId="45" fillId="0" borderId="17" xfId="0" applyFont="1" applyBorder="1" applyAlignment="1">
      <alignment vertical="top" wrapText="1"/>
    </xf>
    <xf numFmtId="166" fontId="4" fillId="0" borderId="17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vertical="top"/>
    </xf>
    <xf numFmtId="2" fontId="4" fillId="0" borderId="17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6" fillId="35" borderId="14" xfId="33" applyNumberFormat="1" applyFont="1" applyFill="1" applyBorder="1" applyAlignment="1" applyProtection="1">
      <alignment horizontal="left" vertical="top" wrapText="1"/>
      <protection/>
    </xf>
    <xf numFmtId="166" fontId="4" fillId="35" borderId="14" xfId="0" applyNumberFormat="1" applyFont="1" applyFill="1" applyBorder="1" applyAlignment="1">
      <alignment vertical="top"/>
    </xf>
    <xf numFmtId="2" fontId="5" fillId="35" borderId="14" xfId="0" applyNumberFormat="1" applyFont="1" applyFill="1" applyBorder="1" applyAlignment="1">
      <alignment vertical="top"/>
    </xf>
    <xf numFmtId="2" fontId="4" fillId="35" borderId="17" xfId="0" applyNumberFormat="1" applyFont="1" applyFill="1" applyBorder="1" applyAlignment="1">
      <alignment horizontal="center" vertical="top"/>
    </xf>
    <xf numFmtId="49" fontId="45" fillId="0" borderId="3" xfId="35" applyFont="1" applyAlignment="1">
      <alignment horizontal="left" vertical="top"/>
      <protection/>
    </xf>
    <xf numFmtId="0" fontId="0" fillId="35" borderId="0" xfId="0" applyFill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horizontal="center" vertical="top"/>
    </xf>
    <xf numFmtId="0" fontId="0" fillId="35" borderId="0" xfId="0" applyFill="1" applyAlignment="1">
      <alignment horizontal="center" vertical="top"/>
    </xf>
    <xf numFmtId="4" fontId="9" fillId="35" borderId="0" xfId="0" applyNumberFormat="1" applyFont="1" applyFill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vertical="top"/>
    </xf>
    <xf numFmtId="0" fontId="4" fillId="30" borderId="14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9" xfId="34"/>
    <cellStyle name="xl43" xfId="35"/>
    <cellStyle name="xl4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8"/>
  <sheetViews>
    <sheetView tabSelected="1" zoomScalePageLayoutView="0" workbookViewId="0" topLeftCell="A1">
      <selection activeCell="B4" sqref="B4:C4"/>
    </sheetView>
  </sheetViews>
  <sheetFormatPr defaultColWidth="8.875" defaultRowHeight="12.75"/>
  <cols>
    <col min="1" max="1" width="29.00390625" style="0" customWidth="1"/>
    <col min="2" max="2" width="46.75390625" style="0" customWidth="1"/>
    <col min="3" max="3" width="14.25390625" style="0" hidden="1" customWidth="1"/>
    <col min="4" max="4" width="14.125" style="0" hidden="1" customWidth="1"/>
    <col min="5" max="5" width="13.125" style="1" hidden="1" customWidth="1"/>
    <col min="6" max="6" width="14.375" style="0" hidden="1" customWidth="1"/>
    <col min="7" max="7" width="14.25390625" style="0" hidden="1" customWidth="1"/>
    <col min="8" max="8" width="14.125" style="66" customWidth="1"/>
  </cols>
  <sheetData>
    <row r="1" spans="2:3" ht="12.75">
      <c r="B1" s="73" t="s">
        <v>198</v>
      </c>
      <c r="C1" s="73"/>
    </row>
    <row r="2" spans="2:3" ht="10.5" customHeight="1">
      <c r="B2" s="72" t="s">
        <v>0</v>
      </c>
      <c r="C2" s="72"/>
    </row>
    <row r="3" spans="2:3" ht="10.5" customHeight="1">
      <c r="B3" s="72" t="s">
        <v>1</v>
      </c>
      <c r="C3" s="72"/>
    </row>
    <row r="4" spans="2:3" ht="12.75">
      <c r="B4" s="73" t="s">
        <v>200</v>
      </c>
      <c r="C4" s="73"/>
    </row>
    <row r="6" spans="1:6" ht="12.75" customHeight="1">
      <c r="A6" s="74" t="s">
        <v>2</v>
      </c>
      <c r="B6" s="74"/>
      <c r="C6" s="74"/>
      <c r="D6" s="74"/>
      <c r="E6" s="2"/>
      <c r="F6" s="3"/>
    </row>
    <row r="7" spans="1:6" ht="22.5" customHeight="1">
      <c r="A7" s="75"/>
      <c r="B7" s="75"/>
      <c r="C7" s="75"/>
      <c r="D7" s="75"/>
      <c r="E7" s="4"/>
      <c r="F7" s="5"/>
    </row>
    <row r="8" spans="1:8" ht="45">
      <c r="A8" s="6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  <c r="H8" s="67" t="s">
        <v>10</v>
      </c>
    </row>
    <row r="9" spans="1:8" ht="15.75">
      <c r="A9" s="6">
        <v>1</v>
      </c>
      <c r="B9" s="6">
        <v>2</v>
      </c>
      <c r="C9" s="6">
        <v>3</v>
      </c>
      <c r="D9" s="6"/>
      <c r="E9" s="6"/>
      <c r="F9" s="6"/>
      <c r="G9" s="9"/>
      <c r="H9" s="68"/>
    </row>
    <row r="10" spans="1:8" ht="15.75">
      <c r="A10" s="10"/>
      <c r="B10" s="6" t="s">
        <v>11</v>
      </c>
      <c r="C10" s="10"/>
      <c r="D10" s="10"/>
      <c r="E10" s="10"/>
      <c r="F10" s="10"/>
      <c r="G10" s="9"/>
      <c r="H10" s="68"/>
    </row>
    <row r="11" spans="1:8" ht="15.75">
      <c r="A11" s="11" t="s">
        <v>12</v>
      </c>
      <c r="B11" s="12" t="s">
        <v>13</v>
      </c>
      <c r="C11" s="13" t="e">
        <f>C12+C28+C38+C55+C20+C59+C51+C25</f>
        <v>#REF!</v>
      </c>
      <c r="D11" s="13" t="e">
        <f>D12+D28+D38+D55+D20+D59+D51+D25</f>
        <v>#REF!</v>
      </c>
      <c r="E11" s="13" t="e">
        <f>E12+E28+E38+E55+E20+E59+E51+E25+#REF!</f>
        <v>#REF!</v>
      </c>
      <c r="F11" s="13" t="e">
        <f>C11-E11</f>
        <v>#REF!</v>
      </c>
      <c r="G11" s="14">
        <f>G13+G20+G25+G28+G38+G51+G55+G59</f>
        <v>71764</v>
      </c>
      <c r="H11" s="51">
        <f>H13+H20+H25+H28+H38+H51+H55+H59</f>
        <v>52998.8</v>
      </c>
    </row>
    <row r="12" spans="1:8" ht="15.75">
      <c r="A12" s="15" t="s">
        <v>14</v>
      </c>
      <c r="B12" s="15" t="s">
        <v>15</v>
      </c>
      <c r="C12" s="16">
        <f>C13</f>
        <v>11844</v>
      </c>
      <c r="D12" s="16">
        <f>D13</f>
        <v>11000</v>
      </c>
      <c r="E12" s="16">
        <f>E13</f>
        <v>9014</v>
      </c>
      <c r="F12" s="13">
        <f>C12-E12</f>
        <v>2830</v>
      </c>
      <c r="G12" s="17">
        <f>G13</f>
        <v>35715</v>
      </c>
      <c r="H12" s="53">
        <f>H13</f>
        <v>18422</v>
      </c>
    </row>
    <row r="13" spans="1:8" ht="15.75">
      <c r="A13" s="11" t="s">
        <v>16</v>
      </c>
      <c r="B13" s="11" t="s">
        <v>17</v>
      </c>
      <c r="C13" s="19">
        <v>11844</v>
      </c>
      <c r="D13" s="19">
        <v>11000</v>
      </c>
      <c r="E13" s="19">
        <v>9014</v>
      </c>
      <c r="F13" s="13">
        <f>C13-E13</f>
        <v>2830</v>
      </c>
      <c r="G13" s="14">
        <f>G14+G15+G16+G18</f>
        <v>35715</v>
      </c>
      <c r="H13" s="51">
        <f>H14+H15+H16+H18+H17+H19</f>
        <v>18422</v>
      </c>
    </row>
    <row r="14" spans="1:8" ht="104.25" customHeight="1">
      <c r="A14" s="15" t="s">
        <v>18</v>
      </c>
      <c r="B14" s="20" t="s">
        <v>19</v>
      </c>
      <c r="C14" s="16">
        <v>11462</v>
      </c>
      <c r="D14" s="16"/>
      <c r="E14" s="16"/>
      <c r="F14" s="16"/>
      <c r="G14" s="17">
        <f>13700+1000</f>
        <v>14700</v>
      </c>
      <c r="H14" s="53">
        <v>17600</v>
      </c>
    </row>
    <row r="15" spans="1:8" ht="183" customHeight="1">
      <c r="A15" s="15" t="s">
        <v>20</v>
      </c>
      <c r="B15" s="20" t="s">
        <v>21</v>
      </c>
      <c r="C15" s="16">
        <v>22</v>
      </c>
      <c r="D15" s="16"/>
      <c r="E15" s="16"/>
      <c r="F15" s="16"/>
      <c r="G15" s="17">
        <v>17</v>
      </c>
      <c r="H15" s="53">
        <v>12</v>
      </c>
    </row>
    <row r="16" spans="1:8" ht="72.75" customHeight="1">
      <c r="A16" s="15" t="s">
        <v>22</v>
      </c>
      <c r="B16" s="20" t="s">
        <v>23</v>
      </c>
      <c r="C16" s="16">
        <v>94</v>
      </c>
      <c r="D16" s="16"/>
      <c r="E16" s="16"/>
      <c r="F16" s="16"/>
      <c r="G16" s="17">
        <v>383</v>
      </c>
      <c r="H16" s="53">
        <v>253</v>
      </c>
    </row>
    <row r="17" spans="1:8" ht="83.25" customHeight="1">
      <c r="A17" s="65" t="s">
        <v>189</v>
      </c>
      <c r="B17" s="20" t="s">
        <v>190</v>
      </c>
      <c r="C17" s="16"/>
      <c r="D17" s="16"/>
      <c r="E17" s="16"/>
      <c r="F17" s="16"/>
      <c r="G17" s="17"/>
      <c r="H17" s="53">
        <v>75</v>
      </c>
    </row>
    <row r="18" spans="1:8" ht="147" customHeight="1">
      <c r="A18" s="15" t="s">
        <v>24</v>
      </c>
      <c r="B18" s="20" t="s">
        <v>25</v>
      </c>
      <c r="C18" s="16"/>
      <c r="D18" s="16"/>
      <c r="E18" s="16"/>
      <c r="F18" s="16"/>
      <c r="G18" s="17">
        <f>19900+715</f>
        <v>20615</v>
      </c>
      <c r="H18" s="53">
        <v>462</v>
      </c>
    </row>
    <row r="19" spans="1:8" ht="117" customHeight="1">
      <c r="A19" s="20" t="s">
        <v>197</v>
      </c>
      <c r="B19" s="20" t="s">
        <v>196</v>
      </c>
      <c r="C19" s="16"/>
      <c r="D19" s="16"/>
      <c r="E19" s="16"/>
      <c r="F19" s="16"/>
      <c r="G19" s="17"/>
      <c r="H19" s="53">
        <v>20</v>
      </c>
    </row>
    <row r="20" spans="1:8" ht="71.25" customHeight="1">
      <c r="A20" s="21" t="s">
        <v>26</v>
      </c>
      <c r="B20" s="22" t="s">
        <v>27</v>
      </c>
      <c r="C20" s="19">
        <v>2869.6</v>
      </c>
      <c r="D20" s="19">
        <v>2869.6</v>
      </c>
      <c r="E20" s="19">
        <v>2372.6</v>
      </c>
      <c r="F20" s="13">
        <f>C20-E20</f>
        <v>497</v>
      </c>
      <c r="G20" s="14">
        <f>G22+G23+G21+G24</f>
        <v>2486.1</v>
      </c>
      <c r="H20" s="51">
        <f>H22+H23+H21+H24</f>
        <v>2830</v>
      </c>
    </row>
    <row r="21" spans="1:8" ht="105.75" customHeight="1">
      <c r="A21" s="20" t="s">
        <v>28</v>
      </c>
      <c r="B21" s="20" t="s">
        <v>29</v>
      </c>
      <c r="C21" s="16">
        <v>15</v>
      </c>
      <c r="D21" s="16"/>
      <c r="E21" s="16"/>
      <c r="F21" s="16"/>
      <c r="G21" s="17">
        <v>1177.5</v>
      </c>
      <c r="H21" s="53">
        <v>1476</v>
      </c>
    </row>
    <row r="22" spans="1:8" ht="135.75" customHeight="1">
      <c r="A22" s="20" t="s">
        <v>30</v>
      </c>
      <c r="B22" s="23" t="s">
        <v>31</v>
      </c>
      <c r="C22" s="16">
        <v>2082</v>
      </c>
      <c r="D22" s="16"/>
      <c r="E22" s="16"/>
      <c r="F22" s="16"/>
      <c r="G22" s="17">
        <v>8.2</v>
      </c>
      <c r="H22" s="53">
        <v>7</v>
      </c>
    </row>
    <row r="23" spans="1:8" ht="101.25" customHeight="1">
      <c r="A23" s="20" t="s">
        <v>32</v>
      </c>
      <c r="B23" s="20" t="s">
        <v>33</v>
      </c>
      <c r="C23" s="16">
        <v>6</v>
      </c>
      <c r="D23" s="16"/>
      <c r="E23" s="16"/>
      <c r="F23" s="16"/>
      <c r="G23" s="17">
        <v>1455.7</v>
      </c>
      <c r="H23" s="53">
        <v>1530</v>
      </c>
    </row>
    <row r="24" spans="1:8" ht="100.5" customHeight="1">
      <c r="A24" s="15" t="s">
        <v>34</v>
      </c>
      <c r="B24" s="20" t="s">
        <v>35</v>
      </c>
      <c r="C24" s="16">
        <v>0</v>
      </c>
      <c r="D24" s="16"/>
      <c r="E24" s="16"/>
      <c r="F24" s="16"/>
      <c r="G24" s="17">
        <v>-155.3</v>
      </c>
      <c r="H24" s="53">
        <v>-183</v>
      </c>
    </row>
    <row r="25" spans="1:8" ht="23.25" customHeight="1">
      <c r="A25" s="12" t="s">
        <v>36</v>
      </c>
      <c r="B25" s="24" t="s">
        <v>37</v>
      </c>
      <c r="C25" s="16">
        <v>17</v>
      </c>
      <c r="D25" s="16">
        <v>17</v>
      </c>
      <c r="E25" s="16">
        <v>15.9</v>
      </c>
      <c r="F25" s="13">
        <f>C25-E25</f>
        <v>1.0999999999999996</v>
      </c>
      <c r="G25" s="14">
        <f>G26</f>
        <v>92</v>
      </c>
      <c r="H25" s="51">
        <f>H26</f>
        <v>11</v>
      </c>
    </row>
    <row r="26" spans="1:8" ht="20.25" customHeight="1">
      <c r="A26" s="25" t="s">
        <v>38</v>
      </c>
      <c r="B26" s="26" t="s">
        <v>39</v>
      </c>
      <c r="C26" s="16"/>
      <c r="D26" s="16"/>
      <c r="E26" s="16"/>
      <c r="F26" s="16"/>
      <c r="G26" s="17">
        <f>G27</f>
        <v>92</v>
      </c>
      <c r="H26" s="53">
        <f>H27</f>
        <v>11</v>
      </c>
    </row>
    <row r="27" spans="1:8" ht="21" customHeight="1">
      <c r="A27" s="25" t="s">
        <v>40</v>
      </c>
      <c r="B27" s="26" t="s">
        <v>39</v>
      </c>
      <c r="C27" s="16"/>
      <c r="D27" s="16"/>
      <c r="E27" s="16"/>
      <c r="F27" s="16"/>
      <c r="G27" s="17">
        <v>92</v>
      </c>
      <c r="H27" s="53">
        <v>11</v>
      </c>
    </row>
    <row r="28" spans="1:8" ht="15.75">
      <c r="A28" s="11" t="s">
        <v>41</v>
      </c>
      <c r="B28" s="11" t="s">
        <v>42</v>
      </c>
      <c r="C28" s="19">
        <f>C29+C33+C31</f>
        <v>28656</v>
      </c>
      <c r="D28" s="19">
        <f>D29+D33+D31</f>
        <v>28400</v>
      </c>
      <c r="E28" s="19">
        <f>E29+E33+E31</f>
        <v>20563.9</v>
      </c>
      <c r="F28" s="13">
        <f aca="true" t="shared" si="0" ref="F28:F45">C28-E28</f>
        <v>8092.0999999999985</v>
      </c>
      <c r="G28" s="14">
        <f>G29+G33+G31</f>
        <v>27363</v>
      </c>
      <c r="H28" s="51">
        <f>H29+H33+H31</f>
        <v>23665</v>
      </c>
    </row>
    <row r="29" spans="1:8" ht="15.75">
      <c r="A29" s="15" t="s">
        <v>43</v>
      </c>
      <c r="B29" s="15" t="s">
        <v>44</v>
      </c>
      <c r="C29" s="16">
        <f>C30</f>
        <v>2456</v>
      </c>
      <c r="D29" s="16">
        <f>D30</f>
        <v>2400</v>
      </c>
      <c r="E29" s="16">
        <f>E30</f>
        <v>1214.5</v>
      </c>
      <c r="F29" s="13">
        <f t="shared" si="0"/>
        <v>1241.5</v>
      </c>
      <c r="G29" s="17">
        <f>G30</f>
        <v>3766</v>
      </c>
      <c r="H29" s="53">
        <f>H30</f>
        <v>4288</v>
      </c>
    </row>
    <row r="30" spans="1:8" ht="72.75" customHeight="1">
      <c r="A30" s="15" t="s">
        <v>45</v>
      </c>
      <c r="B30" s="26" t="s">
        <v>46</v>
      </c>
      <c r="C30" s="16">
        <v>2456</v>
      </c>
      <c r="D30" s="16">
        <v>2400</v>
      </c>
      <c r="E30" s="16">
        <v>1214.5</v>
      </c>
      <c r="F30" s="13">
        <f t="shared" si="0"/>
        <v>1241.5</v>
      </c>
      <c r="G30" s="17">
        <v>3766</v>
      </c>
      <c r="H30" s="53">
        <v>4288</v>
      </c>
    </row>
    <row r="31" spans="1:8" ht="19.5" customHeight="1">
      <c r="A31" s="27" t="s">
        <v>47</v>
      </c>
      <c r="B31" s="28" t="s">
        <v>48</v>
      </c>
      <c r="C31" s="16">
        <v>0</v>
      </c>
      <c r="D31" s="16">
        <v>0</v>
      </c>
      <c r="E31" s="16">
        <v>0</v>
      </c>
      <c r="F31" s="13">
        <f t="shared" si="0"/>
        <v>0</v>
      </c>
      <c r="G31" s="17">
        <f>G32</f>
        <v>6763</v>
      </c>
      <c r="H31" s="53">
        <f>H32</f>
        <v>6842</v>
      </c>
    </row>
    <row r="32" spans="1:8" ht="22.5" customHeight="1">
      <c r="A32" s="15" t="s">
        <v>49</v>
      </c>
      <c r="B32" s="29" t="s">
        <v>50</v>
      </c>
      <c r="C32" s="16">
        <v>0</v>
      </c>
      <c r="D32" s="16">
        <v>0</v>
      </c>
      <c r="E32" s="16">
        <v>0</v>
      </c>
      <c r="F32" s="13">
        <f t="shared" si="0"/>
        <v>0</v>
      </c>
      <c r="G32" s="17">
        <v>6763</v>
      </c>
      <c r="H32" s="53">
        <v>6842</v>
      </c>
    </row>
    <row r="33" spans="1:8" ht="15.75">
      <c r="A33" s="15" t="s">
        <v>51</v>
      </c>
      <c r="B33" s="15" t="s">
        <v>52</v>
      </c>
      <c r="C33" s="16">
        <f>C34+C36</f>
        <v>26200</v>
      </c>
      <c r="D33" s="16">
        <f>D34+D36</f>
        <v>26000</v>
      </c>
      <c r="E33" s="16">
        <f>E34+E36</f>
        <v>19349.4</v>
      </c>
      <c r="F33" s="13">
        <f t="shared" si="0"/>
        <v>6850.5999999999985</v>
      </c>
      <c r="G33" s="17">
        <f>G34+G36</f>
        <v>16834</v>
      </c>
      <c r="H33" s="53">
        <f>H34+H36</f>
        <v>12535</v>
      </c>
    </row>
    <row r="34" spans="1:8" ht="23.25" customHeight="1">
      <c r="A34" s="15" t="s">
        <v>53</v>
      </c>
      <c r="B34" s="20" t="s">
        <v>54</v>
      </c>
      <c r="C34" s="30">
        <f>C35</f>
        <v>14300</v>
      </c>
      <c r="D34" s="30">
        <f>D35</f>
        <v>15000</v>
      </c>
      <c r="E34" s="30">
        <f>E35</f>
        <v>14390.2</v>
      </c>
      <c r="F34" s="13">
        <f t="shared" si="0"/>
        <v>-90.20000000000073</v>
      </c>
      <c r="G34" s="17">
        <f>G35</f>
        <v>8050</v>
      </c>
      <c r="H34" s="53">
        <f>H35</f>
        <v>6562</v>
      </c>
    </row>
    <row r="35" spans="1:8" ht="47.25" customHeight="1">
      <c r="A35" s="15" t="s">
        <v>55</v>
      </c>
      <c r="B35" s="20" t="s">
        <v>56</v>
      </c>
      <c r="C35" s="30">
        <v>14300</v>
      </c>
      <c r="D35" s="30">
        <v>15000</v>
      </c>
      <c r="E35" s="30">
        <v>14390.2</v>
      </c>
      <c r="F35" s="13">
        <f t="shared" si="0"/>
        <v>-90.20000000000073</v>
      </c>
      <c r="G35" s="17">
        <v>8050</v>
      </c>
      <c r="H35" s="53">
        <v>6562</v>
      </c>
    </row>
    <row r="36" spans="1:8" ht="24" customHeight="1">
      <c r="A36" s="15" t="s">
        <v>57</v>
      </c>
      <c r="B36" s="20" t="s">
        <v>58</v>
      </c>
      <c r="C36" s="30">
        <f>C37</f>
        <v>11900</v>
      </c>
      <c r="D36" s="30">
        <f>D37</f>
        <v>11000</v>
      </c>
      <c r="E36" s="30">
        <f>E37</f>
        <v>4959.2</v>
      </c>
      <c r="F36" s="13">
        <f t="shared" si="0"/>
        <v>6940.8</v>
      </c>
      <c r="G36" s="17">
        <f>G37</f>
        <v>8784</v>
      </c>
      <c r="H36" s="53">
        <f>H37</f>
        <v>5973</v>
      </c>
    </row>
    <row r="37" spans="1:8" ht="70.5" customHeight="1">
      <c r="A37" s="26" t="s">
        <v>59</v>
      </c>
      <c r="B37" s="20" t="s">
        <v>60</v>
      </c>
      <c r="C37" s="30">
        <v>11900</v>
      </c>
      <c r="D37" s="30">
        <v>11000</v>
      </c>
      <c r="E37" s="30">
        <v>4959.2</v>
      </c>
      <c r="F37" s="13">
        <f t="shared" si="0"/>
        <v>6940.8</v>
      </c>
      <c r="G37" s="17">
        <v>8784</v>
      </c>
      <c r="H37" s="53">
        <f>4973+1000</f>
        <v>5973</v>
      </c>
    </row>
    <row r="38" spans="1:8" ht="46.5" customHeight="1">
      <c r="A38" s="11" t="s">
        <v>61</v>
      </c>
      <c r="B38" s="31" t="s">
        <v>62</v>
      </c>
      <c r="C38" s="19">
        <f>C39+C48</f>
        <v>8246.4</v>
      </c>
      <c r="D38" s="19">
        <f>D39+D48</f>
        <v>6347.4</v>
      </c>
      <c r="E38" s="19">
        <f>E39+E48</f>
        <v>5535.1</v>
      </c>
      <c r="F38" s="13">
        <f t="shared" si="0"/>
        <v>2711.2999999999993</v>
      </c>
      <c r="G38" s="14">
        <f>G39+G48</f>
        <v>5470.4</v>
      </c>
      <c r="H38" s="51">
        <f>H39+H48</f>
        <v>5376.8</v>
      </c>
    </row>
    <row r="39" spans="1:8" ht="130.5" customHeight="1">
      <c r="A39" s="11" t="s">
        <v>63</v>
      </c>
      <c r="B39" s="20" t="s">
        <v>64</v>
      </c>
      <c r="C39" s="16">
        <f>C40+C42+C44</f>
        <v>6546.4</v>
      </c>
      <c r="D39" s="16">
        <f>D40+D42+D44</f>
        <v>4947.4</v>
      </c>
      <c r="E39" s="16">
        <f>E40+E42+E44</f>
        <v>4343.6</v>
      </c>
      <c r="F39" s="13">
        <f t="shared" si="0"/>
        <v>2202.7999999999993</v>
      </c>
      <c r="G39" s="17">
        <f>G41+G45+G42+G46</f>
        <v>3970.4</v>
      </c>
      <c r="H39" s="53">
        <f>H40+H42+H44+H46</f>
        <v>3876.8</v>
      </c>
    </row>
    <row r="40" spans="1:8" ht="99" customHeight="1">
      <c r="A40" s="15" t="s">
        <v>65</v>
      </c>
      <c r="B40" s="20" t="s">
        <v>66</v>
      </c>
      <c r="C40" s="16">
        <f>C41</f>
        <v>3100</v>
      </c>
      <c r="D40" s="16">
        <f>D41</f>
        <v>3100</v>
      </c>
      <c r="E40" s="16">
        <f>E41</f>
        <v>2541.7</v>
      </c>
      <c r="F40" s="13">
        <f t="shared" si="0"/>
        <v>558.3000000000002</v>
      </c>
      <c r="G40" s="17">
        <f>G41</f>
        <v>2855</v>
      </c>
      <c r="H40" s="53">
        <f>H41</f>
        <v>2223.3</v>
      </c>
    </row>
    <row r="41" spans="1:8" ht="116.25" customHeight="1">
      <c r="A41" s="26" t="s">
        <v>67</v>
      </c>
      <c r="B41" s="20" t="s">
        <v>68</v>
      </c>
      <c r="C41" s="16">
        <v>3100</v>
      </c>
      <c r="D41" s="16">
        <v>3100</v>
      </c>
      <c r="E41" s="16">
        <v>2541.7</v>
      </c>
      <c r="F41" s="13">
        <f t="shared" si="0"/>
        <v>558.3000000000002</v>
      </c>
      <c r="G41" s="17">
        <f>2375+500-20</f>
        <v>2855</v>
      </c>
      <c r="H41" s="53">
        <v>2223.3</v>
      </c>
    </row>
    <row r="42" spans="1:8" ht="128.25" customHeight="1">
      <c r="A42" s="15" t="s">
        <v>69</v>
      </c>
      <c r="B42" s="32" t="s">
        <v>70</v>
      </c>
      <c r="C42" s="16">
        <f>C43</f>
        <v>700</v>
      </c>
      <c r="D42" s="16">
        <f>D43</f>
        <v>647.4</v>
      </c>
      <c r="E42" s="16">
        <f>E43</f>
        <v>647.4</v>
      </c>
      <c r="F42" s="13">
        <f t="shared" si="0"/>
        <v>52.60000000000002</v>
      </c>
      <c r="G42" s="17">
        <f>G43</f>
        <v>415.1</v>
      </c>
      <c r="H42" s="53">
        <f>H43</f>
        <v>1388.2</v>
      </c>
    </row>
    <row r="43" spans="1:8" ht="117.75" customHeight="1">
      <c r="A43" s="15" t="s">
        <v>71</v>
      </c>
      <c r="B43" s="32" t="s">
        <v>72</v>
      </c>
      <c r="C43" s="16">
        <v>700</v>
      </c>
      <c r="D43" s="16">
        <v>647.4</v>
      </c>
      <c r="E43" s="16">
        <v>647.4</v>
      </c>
      <c r="F43" s="13">
        <f t="shared" si="0"/>
        <v>52.60000000000002</v>
      </c>
      <c r="G43" s="17">
        <v>415.1</v>
      </c>
      <c r="H43" s="53">
        <v>1388.2</v>
      </c>
    </row>
    <row r="44" spans="1:8" ht="117" customHeight="1">
      <c r="A44" s="15" t="s">
        <v>73</v>
      </c>
      <c r="B44" s="20" t="s">
        <v>74</v>
      </c>
      <c r="C44" s="16">
        <f>C45</f>
        <v>2746.4</v>
      </c>
      <c r="D44" s="16">
        <f>D45</f>
        <v>1200</v>
      </c>
      <c r="E44" s="16">
        <f>E45</f>
        <v>1154.5</v>
      </c>
      <c r="F44" s="13">
        <f t="shared" si="0"/>
        <v>1591.9</v>
      </c>
      <c r="G44" s="17">
        <f>G45</f>
        <v>700</v>
      </c>
      <c r="H44" s="53">
        <f>H45</f>
        <v>265</v>
      </c>
    </row>
    <row r="45" spans="1:8" ht="94.5">
      <c r="A45" s="15" t="s">
        <v>75</v>
      </c>
      <c r="B45" s="20" t="s">
        <v>76</v>
      </c>
      <c r="C45" s="16">
        <v>2746.4</v>
      </c>
      <c r="D45" s="16">
        <v>1200</v>
      </c>
      <c r="E45" s="16">
        <v>1154.5</v>
      </c>
      <c r="F45" s="13">
        <f t="shared" si="0"/>
        <v>1591.9</v>
      </c>
      <c r="G45" s="17">
        <v>700</v>
      </c>
      <c r="H45" s="53">
        <v>265</v>
      </c>
    </row>
    <row r="46" spans="1:8" ht="69.75" customHeight="1">
      <c r="A46" s="20" t="s">
        <v>77</v>
      </c>
      <c r="B46" s="20" t="s">
        <v>78</v>
      </c>
      <c r="C46" s="16"/>
      <c r="D46" s="16"/>
      <c r="E46" s="16"/>
      <c r="F46" s="13"/>
      <c r="G46" s="17">
        <f>G47</f>
        <v>0.3</v>
      </c>
      <c r="H46" s="53">
        <f>H47</f>
        <v>0.3</v>
      </c>
    </row>
    <row r="47" spans="1:8" ht="157.5">
      <c r="A47" s="20" t="s">
        <v>79</v>
      </c>
      <c r="B47" s="20" t="s">
        <v>80</v>
      </c>
      <c r="C47" s="16"/>
      <c r="D47" s="16"/>
      <c r="E47" s="16"/>
      <c r="F47" s="13"/>
      <c r="G47" s="17">
        <v>0.3</v>
      </c>
      <c r="H47" s="53">
        <v>0.3</v>
      </c>
    </row>
    <row r="48" spans="1:8" ht="126">
      <c r="A48" s="15" t="s">
        <v>81</v>
      </c>
      <c r="B48" s="20" t="s">
        <v>82</v>
      </c>
      <c r="C48" s="16">
        <f>C50</f>
        <v>1700</v>
      </c>
      <c r="D48" s="16">
        <f>D49</f>
        <v>1400</v>
      </c>
      <c r="E48" s="16">
        <f>E50</f>
        <v>1191.5</v>
      </c>
      <c r="F48" s="13">
        <f aca="true" t="shared" si="1" ref="F48:F68">C48-E48</f>
        <v>508.5</v>
      </c>
      <c r="G48" s="17">
        <f>G50</f>
        <v>1500</v>
      </c>
      <c r="H48" s="53">
        <f>H50</f>
        <v>1500</v>
      </c>
    </row>
    <row r="49" spans="1:8" ht="126">
      <c r="A49" s="15" t="s">
        <v>83</v>
      </c>
      <c r="B49" s="20" t="s">
        <v>84</v>
      </c>
      <c r="C49" s="16">
        <f>C50</f>
        <v>1700</v>
      </c>
      <c r="D49" s="16">
        <f>D50</f>
        <v>1400</v>
      </c>
      <c r="E49" s="16">
        <f>E50</f>
        <v>1191.5</v>
      </c>
      <c r="F49" s="13">
        <f t="shared" si="1"/>
        <v>508.5</v>
      </c>
      <c r="G49" s="17">
        <f>G50</f>
        <v>1500</v>
      </c>
      <c r="H49" s="53">
        <f>H50</f>
        <v>1500</v>
      </c>
    </row>
    <row r="50" spans="1:8" ht="117.75" customHeight="1">
      <c r="A50" s="15" t="s">
        <v>85</v>
      </c>
      <c r="B50" s="26" t="s">
        <v>86</v>
      </c>
      <c r="C50" s="16">
        <v>1700</v>
      </c>
      <c r="D50" s="16">
        <v>1400</v>
      </c>
      <c r="E50" s="16">
        <v>1191.5</v>
      </c>
      <c r="F50" s="13">
        <f t="shared" si="1"/>
        <v>508.5</v>
      </c>
      <c r="G50" s="33">
        <f>1150+350</f>
        <v>1500</v>
      </c>
      <c r="H50" s="53">
        <v>1500</v>
      </c>
    </row>
    <row r="51" spans="1:8" ht="56.25" customHeight="1">
      <c r="A51" s="11" t="s">
        <v>87</v>
      </c>
      <c r="B51" s="24" t="s">
        <v>88</v>
      </c>
      <c r="C51" s="34">
        <f aca="true" t="shared" si="2" ref="C51:E53">C52</f>
        <v>387.2</v>
      </c>
      <c r="D51" s="34">
        <f t="shared" si="2"/>
        <v>370</v>
      </c>
      <c r="E51" s="34">
        <f t="shared" si="2"/>
        <v>349.5</v>
      </c>
      <c r="F51" s="13">
        <f t="shared" si="1"/>
        <v>37.69999999999999</v>
      </c>
      <c r="G51" s="14">
        <f aca="true" t="shared" si="3" ref="G51:H53">G52</f>
        <v>237.5</v>
      </c>
      <c r="H51" s="51">
        <f>H52</f>
        <v>294</v>
      </c>
    </row>
    <row r="52" spans="1:8" ht="30" customHeight="1">
      <c r="A52" s="15" t="s">
        <v>89</v>
      </c>
      <c r="B52" s="26" t="s">
        <v>90</v>
      </c>
      <c r="C52" s="35">
        <f t="shared" si="2"/>
        <v>387.2</v>
      </c>
      <c r="D52" s="35">
        <f t="shared" si="2"/>
        <v>370</v>
      </c>
      <c r="E52" s="35">
        <f t="shared" si="2"/>
        <v>349.5</v>
      </c>
      <c r="F52" s="13">
        <f t="shared" si="1"/>
        <v>37.69999999999999</v>
      </c>
      <c r="G52" s="17">
        <f t="shared" si="3"/>
        <v>237.5</v>
      </c>
      <c r="H52" s="53">
        <f t="shared" si="3"/>
        <v>294</v>
      </c>
    </row>
    <row r="53" spans="1:8" ht="33" customHeight="1">
      <c r="A53" s="15" t="s">
        <v>91</v>
      </c>
      <c r="B53" s="26" t="s">
        <v>92</v>
      </c>
      <c r="C53" s="35">
        <f t="shared" si="2"/>
        <v>387.2</v>
      </c>
      <c r="D53" s="35">
        <f t="shared" si="2"/>
        <v>370</v>
      </c>
      <c r="E53" s="35">
        <f t="shared" si="2"/>
        <v>349.5</v>
      </c>
      <c r="F53" s="13">
        <f t="shared" si="1"/>
        <v>37.69999999999999</v>
      </c>
      <c r="G53" s="17">
        <f t="shared" si="3"/>
        <v>237.5</v>
      </c>
      <c r="H53" s="53">
        <f t="shared" si="3"/>
        <v>294</v>
      </c>
    </row>
    <row r="54" spans="1:11" ht="33" customHeight="1">
      <c r="A54" s="15" t="s">
        <v>93</v>
      </c>
      <c r="B54" s="26" t="s">
        <v>94</v>
      </c>
      <c r="C54" s="16">
        <v>387.2</v>
      </c>
      <c r="D54" s="16">
        <v>370</v>
      </c>
      <c r="E54" s="16">
        <v>349.5</v>
      </c>
      <c r="F54" s="13">
        <f t="shared" si="1"/>
        <v>37.69999999999999</v>
      </c>
      <c r="G54" s="17">
        <v>237.5</v>
      </c>
      <c r="H54" s="53">
        <v>294</v>
      </c>
      <c r="I54" s="36"/>
      <c r="J54" s="36"/>
      <c r="K54" s="36"/>
    </row>
    <row r="55" spans="1:8" ht="31.5">
      <c r="A55" s="11" t="s">
        <v>95</v>
      </c>
      <c r="B55" s="31" t="s">
        <v>96</v>
      </c>
      <c r="C55" s="13" t="e">
        <f>C56+#REF!</f>
        <v>#REF!</v>
      </c>
      <c r="D55" s="13" t="e">
        <f>D56+#REF!</f>
        <v>#REF!</v>
      </c>
      <c r="E55" s="13" t="e">
        <f>E56+#REF!</f>
        <v>#REF!</v>
      </c>
      <c r="F55" s="13" t="e">
        <f t="shared" si="1"/>
        <v>#REF!</v>
      </c>
      <c r="G55" s="14">
        <f>G56</f>
        <v>300</v>
      </c>
      <c r="H55" s="51">
        <f>H56</f>
        <v>2300</v>
      </c>
    </row>
    <row r="56" spans="1:8" ht="78.75">
      <c r="A56" s="15" t="s">
        <v>97</v>
      </c>
      <c r="B56" s="20" t="s">
        <v>98</v>
      </c>
      <c r="C56" s="16">
        <f>C57</f>
        <v>570</v>
      </c>
      <c r="D56" s="16">
        <f>D57</f>
        <v>800</v>
      </c>
      <c r="E56" s="16">
        <f>E57</f>
        <v>710</v>
      </c>
      <c r="F56" s="13">
        <f t="shared" si="1"/>
        <v>-140</v>
      </c>
      <c r="G56" s="17">
        <f>G57</f>
        <v>300</v>
      </c>
      <c r="H56" s="53">
        <f>H57+H58</f>
        <v>2300</v>
      </c>
    </row>
    <row r="57" spans="1:8" ht="63">
      <c r="A57" s="15" t="s">
        <v>99</v>
      </c>
      <c r="B57" s="20" t="s">
        <v>100</v>
      </c>
      <c r="C57" s="16">
        <v>570</v>
      </c>
      <c r="D57" s="16">
        <v>800</v>
      </c>
      <c r="E57" s="16">
        <v>710</v>
      </c>
      <c r="F57" s="13">
        <f t="shared" si="1"/>
        <v>-140</v>
      </c>
      <c r="G57" s="17">
        <v>300</v>
      </c>
      <c r="H57" s="53">
        <v>300</v>
      </c>
    </row>
    <row r="58" spans="1:8" ht="85.5" customHeight="1">
      <c r="A58" s="20" t="s">
        <v>191</v>
      </c>
      <c r="B58" s="20" t="s">
        <v>192</v>
      </c>
      <c r="C58" s="16"/>
      <c r="D58" s="16"/>
      <c r="E58" s="16"/>
      <c r="F58" s="13"/>
      <c r="G58" s="17"/>
      <c r="H58" s="53">
        <v>2000</v>
      </c>
    </row>
    <row r="59" spans="1:8" ht="15.75">
      <c r="A59" s="37" t="s">
        <v>101</v>
      </c>
      <c r="B59" s="31" t="s">
        <v>102</v>
      </c>
      <c r="C59" s="38" t="e">
        <f>#REF!+C60+#REF!</f>
        <v>#REF!</v>
      </c>
      <c r="D59" s="38" t="e">
        <f>#REF!+D60+#REF!</f>
        <v>#REF!</v>
      </c>
      <c r="E59" s="38" t="e">
        <f>#REF!+E60+#REF!</f>
        <v>#REF!</v>
      </c>
      <c r="F59" s="13" t="e">
        <f t="shared" si="1"/>
        <v>#REF!</v>
      </c>
      <c r="G59" s="14">
        <f>G60</f>
        <v>100</v>
      </c>
      <c r="H59" s="53">
        <f>H60</f>
        <v>100</v>
      </c>
    </row>
    <row r="60" spans="1:8" ht="55.5" customHeight="1">
      <c r="A60" s="39" t="s">
        <v>103</v>
      </c>
      <c r="B60" s="40" t="s">
        <v>104</v>
      </c>
      <c r="C60" s="35">
        <f>C61</f>
        <v>6.2</v>
      </c>
      <c r="D60" s="35">
        <f>D61</f>
        <v>4.2</v>
      </c>
      <c r="E60" s="35">
        <f>E61</f>
        <v>4.2</v>
      </c>
      <c r="F60" s="13">
        <f t="shared" si="1"/>
        <v>2</v>
      </c>
      <c r="G60" s="17">
        <f>G61</f>
        <v>100</v>
      </c>
      <c r="H60" s="53">
        <f>H61</f>
        <v>100</v>
      </c>
    </row>
    <row r="61" spans="1:8" ht="69.75" customHeight="1">
      <c r="A61" s="39" t="s">
        <v>105</v>
      </c>
      <c r="B61" s="32" t="s">
        <v>106</v>
      </c>
      <c r="C61" s="35">
        <v>6.2</v>
      </c>
      <c r="D61" s="35">
        <v>4.2</v>
      </c>
      <c r="E61" s="35">
        <v>4.2</v>
      </c>
      <c r="F61" s="13">
        <f t="shared" si="1"/>
        <v>2</v>
      </c>
      <c r="G61" s="41">
        <v>100</v>
      </c>
      <c r="H61" s="53">
        <v>100</v>
      </c>
    </row>
    <row r="62" spans="1:8" ht="15.75">
      <c r="A62" s="11" t="s">
        <v>107</v>
      </c>
      <c r="B62" s="31" t="s">
        <v>108</v>
      </c>
      <c r="C62" s="19" t="e">
        <f>C63+#REF!+#REF!</f>
        <v>#REF!</v>
      </c>
      <c r="D62" s="19" t="e">
        <f>D63+#REF!+#REF!</f>
        <v>#REF!</v>
      </c>
      <c r="E62" s="19" t="e">
        <f>E63</f>
        <v>#REF!</v>
      </c>
      <c r="F62" s="13" t="e">
        <f t="shared" si="1"/>
        <v>#REF!</v>
      </c>
      <c r="G62" s="14" t="e">
        <f>G63</f>
        <v>#REF!</v>
      </c>
      <c r="H62" s="51">
        <f>H63</f>
        <v>58926</v>
      </c>
    </row>
    <row r="63" spans="1:8" ht="47.25" customHeight="1">
      <c r="A63" s="11" t="s">
        <v>109</v>
      </c>
      <c r="B63" s="31" t="s">
        <v>110</v>
      </c>
      <c r="C63" s="19" t="e">
        <f>C64+C97+C92+C100</f>
        <v>#REF!</v>
      </c>
      <c r="D63" s="19" t="e">
        <f>D64+D97+D92+D100</f>
        <v>#REF!</v>
      </c>
      <c r="E63" s="19" t="e">
        <f>E64+E97+E92+E100+#REF!+#REF!</f>
        <v>#REF!</v>
      </c>
      <c r="F63" s="13" t="e">
        <f t="shared" si="1"/>
        <v>#REF!</v>
      </c>
      <c r="G63" s="14" t="e">
        <f>G64+G69+G97+G100</f>
        <v>#REF!</v>
      </c>
      <c r="H63" s="51">
        <f>H64+H69+H97+H100</f>
        <v>58926</v>
      </c>
    </row>
    <row r="64" spans="1:8" ht="42.75" customHeight="1">
      <c r="A64" s="11" t="s">
        <v>111</v>
      </c>
      <c r="B64" s="31" t="s">
        <v>112</v>
      </c>
      <c r="C64" s="19">
        <f>C67</f>
        <v>4428.9</v>
      </c>
      <c r="D64" s="19">
        <f>D67</f>
        <v>4428.9</v>
      </c>
      <c r="E64" s="19">
        <f>E67</f>
        <v>3811.6</v>
      </c>
      <c r="F64" s="13">
        <f t="shared" si="1"/>
        <v>617.2999999999997</v>
      </c>
      <c r="G64" s="14">
        <f>G67</f>
        <v>0</v>
      </c>
      <c r="H64" s="52">
        <f>H65+H67</f>
        <v>11483.9</v>
      </c>
    </row>
    <row r="65" spans="1:8" ht="42.75" customHeight="1">
      <c r="A65" s="15" t="s">
        <v>193</v>
      </c>
      <c r="B65" s="20" t="s">
        <v>179</v>
      </c>
      <c r="C65" s="16"/>
      <c r="D65" s="16"/>
      <c r="E65" s="16"/>
      <c r="F65" s="46"/>
      <c r="G65" s="17"/>
      <c r="H65" s="52">
        <f>H66</f>
        <v>1608</v>
      </c>
    </row>
    <row r="66" spans="1:8" ht="42.75" customHeight="1">
      <c r="A66" s="15" t="s">
        <v>178</v>
      </c>
      <c r="B66" s="20" t="s">
        <v>179</v>
      </c>
      <c r="C66" s="19"/>
      <c r="D66" s="19"/>
      <c r="E66" s="19"/>
      <c r="F66" s="13"/>
      <c r="G66" s="14"/>
      <c r="H66" s="52">
        <v>1608</v>
      </c>
    </row>
    <row r="67" spans="1:8" ht="66.75" customHeight="1">
      <c r="A67" s="15" t="s">
        <v>113</v>
      </c>
      <c r="B67" s="20" t="s">
        <v>114</v>
      </c>
      <c r="C67" s="16">
        <f>C68</f>
        <v>4428.9</v>
      </c>
      <c r="D67" s="16">
        <f>D68</f>
        <v>4428.9</v>
      </c>
      <c r="E67" s="16">
        <f>E68</f>
        <v>3811.6</v>
      </c>
      <c r="F67" s="13">
        <f t="shared" si="1"/>
        <v>617.2999999999997</v>
      </c>
      <c r="G67" s="17">
        <f>G68</f>
        <v>0</v>
      </c>
      <c r="H67" s="53">
        <f>H68</f>
        <v>9875.9</v>
      </c>
    </row>
    <row r="68" spans="1:8" ht="54.75" customHeight="1">
      <c r="A68" s="15" t="s">
        <v>115</v>
      </c>
      <c r="B68" s="26" t="s">
        <v>116</v>
      </c>
      <c r="C68" s="16">
        <v>4428.9</v>
      </c>
      <c r="D68" s="16">
        <v>4428.9</v>
      </c>
      <c r="E68" s="16">
        <v>3811.6</v>
      </c>
      <c r="F68" s="13">
        <f t="shared" si="1"/>
        <v>617.2999999999997</v>
      </c>
      <c r="G68" s="17"/>
      <c r="H68" s="53">
        <v>9875.9</v>
      </c>
    </row>
    <row r="69" spans="1:8" ht="46.5" customHeight="1">
      <c r="A69" s="11" t="s">
        <v>117</v>
      </c>
      <c r="B69" s="31" t="s">
        <v>118</v>
      </c>
      <c r="C69" s="16"/>
      <c r="D69" s="16"/>
      <c r="E69" s="16"/>
      <c r="F69" s="13"/>
      <c r="G69" s="14" t="e">
        <f>G70+G72+G78+G85+G87+G89+G92+G83</f>
        <v>#REF!</v>
      </c>
      <c r="H69" s="51">
        <f>H72+H80+H82+H83+H86+H91+H92+H74+H76</f>
        <v>17879.6</v>
      </c>
    </row>
    <row r="70" spans="1:8" ht="33.75" customHeight="1" hidden="1">
      <c r="A70" s="15" t="s">
        <v>119</v>
      </c>
      <c r="B70" s="23" t="s">
        <v>120</v>
      </c>
      <c r="C70" s="16"/>
      <c r="D70" s="16"/>
      <c r="E70" s="16"/>
      <c r="F70" s="13"/>
      <c r="G70" s="17">
        <f>G71</f>
        <v>0</v>
      </c>
      <c r="H70" s="53">
        <f>H71</f>
        <v>0</v>
      </c>
    </row>
    <row r="71" spans="1:8" ht="48.75" customHeight="1" hidden="1">
      <c r="A71" s="15" t="s">
        <v>121</v>
      </c>
      <c r="B71" s="23" t="s">
        <v>122</v>
      </c>
      <c r="C71" s="16"/>
      <c r="D71" s="16"/>
      <c r="E71" s="16"/>
      <c r="F71" s="13"/>
      <c r="G71" s="17">
        <v>0</v>
      </c>
      <c r="H71" s="53"/>
    </row>
    <row r="72" spans="1:8" ht="173.25" hidden="1">
      <c r="A72" s="39" t="s">
        <v>123</v>
      </c>
      <c r="B72" s="32" t="s">
        <v>124</v>
      </c>
      <c r="C72" s="16"/>
      <c r="D72" s="16"/>
      <c r="E72" s="16"/>
      <c r="F72" s="13"/>
      <c r="G72" s="17">
        <f>G73</f>
        <v>89502.5</v>
      </c>
      <c r="H72" s="53">
        <f>H73</f>
        <v>0</v>
      </c>
    </row>
    <row r="73" spans="1:8" ht="50.25" customHeight="1" hidden="1">
      <c r="A73" s="39" t="s">
        <v>125</v>
      </c>
      <c r="B73" s="20" t="s">
        <v>126</v>
      </c>
      <c r="C73" s="16"/>
      <c r="D73" s="16"/>
      <c r="E73" s="16"/>
      <c r="F73" s="13"/>
      <c r="G73" s="17">
        <v>89502.5</v>
      </c>
      <c r="H73" s="53">
        <f>H78</f>
        <v>0</v>
      </c>
    </row>
    <row r="74" spans="1:8" ht="50.25" customHeight="1" hidden="1">
      <c r="A74" s="55" t="s">
        <v>180</v>
      </c>
      <c r="B74" s="56" t="s">
        <v>181</v>
      </c>
      <c r="C74" s="57"/>
      <c r="D74" s="57"/>
      <c r="E74" s="57"/>
      <c r="F74" s="58"/>
      <c r="G74" s="59"/>
      <c r="H74" s="64">
        <f>H75</f>
        <v>0</v>
      </c>
    </row>
    <row r="75" spans="1:8" ht="50.25" customHeight="1" hidden="1">
      <c r="A75" s="55" t="s">
        <v>182</v>
      </c>
      <c r="B75" s="56" t="s">
        <v>183</v>
      </c>
      <c r="C75" s="57"/>
      <c r="D75" s="57"/>
      <c r="E75" s="57"/>
      <c r="F75" s="58"/>
      <c r="G75" s="59"/>
      <c r="H75" s="64">
        <v>0</v>
      </c>
    </row>
    <row r="76" spans="1:8" ht="71.25" customHeight="1" hidden="1">
      <c r="A76" s="55" t="s">
        <v>184</v>
      </c>
      <c r="B76" s="56" t="s">
        <v>185</v>
      </c>
      <c r="C76" s="57"/>
      <c r="D76" s="57"/>
      <c r="E76" s="57"/>
      <c r="F76" s="58"/>
      <c r="G76" s="59"/>
      <c r="H76" s="64">
        <f>H77</f>
        <v>0</v>
      </c>
    </row>
    <row r="77" spans="1:8" ht="63" hidden="1">
      <c r="A77" s="55" t="s">
        <v>186</v>
      </c>
      <c r="B77" s="56" t="s">
        <v>187</v>
      </c>
      <c r="C77" s="57"/>
      <c r="D77" s="57"/>
      <c r="E77" s="57"/>
      <c r="F77" s="58"/>
      <c r="G77" s="59"/>
      <c r="H77" s="64">
        <v>0</v>
      </c>
    </row>
    <row r="78" spans="1:8" ht="48" customHeight="1" hidden="1">
      <c r="A78" s="39" t="s">
        <v>127</v>
      </c>
      <c r="B78" s="32" t="s">
        <v>128</v>
      </c>
      <c r="C78" s="16"/>
      <c r="D78" s="16"/>
      <c r="E78" s="16"/>
      <c r="F78" s="13"/>
      <c r="G78" s="17">
        <f>G79+G80</f>
        <v>1369.9</v>
      </c>
      <c r="H78" s="53">
        <v>0</v>
      </c>
    </row>
    <row r="79" spans="1:8" ht="148.5" customHeight="1" hidden="1">
      <c r="A79" s="39" t="s">
        <v>129</v>
      </c>
      <c r="B79" s="20" t="s">
        <v>130</v>
      </c>
      <c r="C79" s="16"/>
      <c r="D79" s="16"/>
      <c r="E79" s="16"/>
      <c r="F79" s="13"/>
      <c r="G79" s="17">
        <v>0</v>
      </c>
      <c r="H79" s="53">
        <f>H80</f>
        <v>0</v>
      </c>
    </row>
    <row r="80" spans="1:8" ht="145.5" customHeight="1" hidden="1">
      <c r="A80" s="39" t="s">
        <v>129</v>
      </c>
      <c r="B80" s="20" t="s">
        <v>130</v>
      </c>
      <c r="C80" s="16"/>
      <c r="D80" s="16"/>
      <c r="E80" s="16"/>
      <c r="F80" s="13"/>
      <c r="G80" s="17">
        <v>1369.9</v>
      </c>
      <c r="H80" s="53">
        <v>0</v>
      </c>
    </row>
    <row r="81" spans="1:8" ht="22.5" customHeight="1" hidden="1">
      <c r="A81" s="39" t="s">
        <v>174</v>
      </c>
      <c r="B81" s="20" t="s">
        <v>175</v>
      </c>
      <c r="C81" s="16"/>
      <c r="D81" s="16"/>
      <c r="E81" s="16"/>
      <c r="F81" s="13"/>
      <c r="G81" s="18">
        <f>1320</f>
        <v>1320</v>
      </c>
      <c r="H81" s="53">
        <f>H82</f>
        <v>0</v>
      </c>
    </row>
    <row r="82" spans="1:8" ht="45.75" customHeight="1" hidden="1">
      <c r="A82" s="39" t="s">
        <v>176</v>
      </c>
      <c r="B82" s="20" t="s">
        <v>177</v>
      </c>
      <c r="C82" s="16"/>
      <c r="D82" s="16"/>
      <c r="E82" s="16"/>
      <c r="F82" s="13"/>
      <c r="G82" s="18">
        <v>1320</v>
      </c>
      <c r="H82" s="53">
        <v>0</v>
      </c>
    </row>
    <row r="83" spans="1:8" ht="43.5" customHeight="1">
      <c r="A83" s="77" t="s">
        <v>131</v>
      </c>
      <c r="B83" s="42" t="s">
        <v>132</v>
      </c>
      <c r="C83" s="16"/>
      <c r="D83" s="16"/>
      <c r="E83" s="16"/>
      <c r="F83" s="13"/>
      <c r="G83" s="17">
        <f>G84</f>
        <v>61</v>
      </c>
      <c r="H83" s="53">
        <f>H84</f>
        <v>61</v>
      </c>
    </row>
    <row r="84" spans="1:8" ht="34.5" customHeight="1">
      <c r="A84" s="77" t="s">
        <v>133</v>
      </c>
      <c r="B84" s="26" t="s">
        <v>134</v>
      </c>
      <c r="C84" s="16"/>
      <c r="D84" s="16"/>
      <c r="E84" s="16"/>
      <c r="F84" s="13"/>
      <c r="G84" s="17">
        <v>61</v>
      </c>
      <c r="H84" s="53">
        <v>61</v>
      </c>
    </row>
    <row r="85" spans="1:8" ht="39" customHeight="1">
      <c r="A85" s="39" t="s">
        <v>135</v>
      </c>
      <c r="B85" s="61" t="s">
        <v>136</v>
      </c>
      <c r="C85" s="62"/>
      <c r="D85" s="62"/>
      <c r="E85" s="62"/>
      <c r="F85" s="63"/>
      <c r="G85" s="54">
        <f>G86</f>
        <v>5521.6</v>
      </c>
      <c r="H85" s="53">
        <f>H86</f>
        <v>5051.9</v>
      </c>
    </row>
    <row r="86" spans="1:8" ht="53.25" customHeight="1">
      <c r="A86" s="39" t="s">
        <v>137</v>
      </c>
      <c r="B86" s="61" t="s">
        <v>138</v>
      </c>
      <c r="C86" s="62"/>
      <c r="D86" s="62"/>
      <c r="E86" s="62"/>
      <c r="F86" s="63"/>
      <c r="G86" s="54">
        <v>5521.6</v>
      </c>
      <c r="H86" s="53">
        <v>5051.9</v>
      </c>
    </row>
    <row r="87" spans="1:8" ht="78.75" hidden="1">
      <c r="A87" s="25" t="s">
        <v>139</v>
      </c>
      <c r="B87" s="43" t="s">
        <v>140</v>
      </c>
      <c r="C87" s="16"/>
      <c r="D87" s="16"/>
      <c r="E87" s="16"/>
      <c r="F87" s="13"/>
      <c r="G87" s="17">
        <f>G88</f>
        <v>11317.2</v>
      </c>
      <c r="H87" s="53">
        <v>0</v>
      </c>
    </row>
    <row r="88" spans="1:8" ht="110.25" hidden="1">
      <c r="A88" s="25" t="s">
        <v>141</v>
      </c>
      <c r="B88" s="44" t="s">
        <v>142</v>
      </c>
      <c r="C88" s="16"/>
      <c r="D88" s="16"/>
      <c r="E88" s="16"/>
      <c r="F88" s="13"/>
      <c r="G88" s="17">
        <v>11317.2</v>
      </c>
      <c r="H88" s="53">
        <f>H89</f>
        <v>0</v>
      </c>
    </row>
    <row r="89" spans="1:8" ht="141.75" hidden="1">
      <c r="A89" s="45" t="s">
        <v>143</v>
      </c>
      <c r="B89" s="20" t="s">
        <v>144</v>
      </c>
      <c r="C89" s="16"/>
      <c r="D89" s="16"/>
      <c r="E89" s="16"/>
      <c r="F89" s="46"/>
      <c r="G89" s="17">
        <f>G90</f>
        <v>0</v>
      </c>
      <c r="H89" s="53">
        <v>0</v>
      </c>
    </row>
    <row r="90" spans="1:8" ht="46.5" customHeight="1" hidden="1">
      <c r="A90" s="45" t="s">
        <v>145</v>
      </c>
      <c r="B90" s="20" t="s">
        <v>146</v>
      </c>
      <c r="C90" s="16"/>
      <c r="D90" s="16"/>
      <c r="E90" s="16"/>
      <c r="F90" s="46"/>
      <c r="G90" s="17">
        <v>0</v>
      </c>
      <c r="H90" s="53">
        <v>0</v>
      </c>
    </row>
    <row r="91" spans="1:8" ht="110.25" hidden="1">
      <c r="A91" s="25" t="s">
        <v>141</v>
      </c>
      <c r="B91" s="44" t="s">
        <v>142</v>
      </c>
      <c r="C91" s="16"/>
      <c r="D91" s="16"/>
      <c r="E91" s="16"/>
      <c r="F91" s="13"/>
      <c r="G91" s="18">
        <v>819.3</v>
      </c>
      <c r="H91" s="53">
        <v>0</v>
      </c>
    </row>
    <row r="92" spans="1:8" ht="38.25" customHeight="1">
      <c r="A92" s="11" t="s">
        <v>147</v>
      </c>
      <c r="B92" s="31" t="s">
        <v>148</v>
      </c>
      <c r="C92" s="19" t="e">
        <f>C95</f>
        <v>#REF!</v>
      </c>
      <c r="D92" s="19" t="e">
        <f>D95</f>
        <v>#REF!</v>
      </c>
      <c r="E92" s="19" t="e">
        <f>E95</f>
        <v>#REF!</v>
      </c>
      <c r="F92" s="13" t="e">
        <f>C92-E92</f>
        <v>#REF!</v>
      </c>
      <c r="G92" s="14" t="e">
        <f>G95</f>
        <v>#REF!</v>
      </c>
      <c r="H92" s="51">
        <f>H93+H94+H95+H96</f>
        <v>12766.7</v>
      </c>
    </row>
    <row r="93" spans="1:8" ht="105" customHeight="1">
      <c r="A93" s="15" t="s">
        <v>152</v>
      </c>
      <c r="B93" s="20" t="s">
        <v>172</v>
      </c>
      <c r="C93" s="16"/>
      <c r="D93" s="16"/>
      <c r="E93" s="16"/>
      <c r="F93" s="13"/>
      <c r="G93" s="18">
        <v>400.1</v>
      </c>
      <c r="H93" s="53">
        <v>470</v>
      </c>
    </row>
    <row r="94" spans="1:8" ht="150.75" customHeight="1">
      <c r="A94" s="15" t="s">
        <v>151</v>
      </c>
      <c r="B94" s="26" t="s">
        <v>173</v>
      </c>
      <c r="C94" s="16">
        <v>2983.7</v>
      </c>
      <c r="D94" s="16">
        <v>2983.7</v>
      </c>
      <c r="E94" s="16">
        <v>2983.7</v>
      </c>
      <c r="F94" s="13">
        <f>C94-E94</f>
        <v>0</v>
      </c>
      <c r="G94" s="18">
        <v>3892.4</v>
      </c>
      <c r="H94" s="53">
        <v>4242.7</v>
      </c>
    </row>
    <row r="95" spans="1:8" ht="74.25" customHeight="1">
      <c r="A95" s="76" t="s">
        <v>199</v>
      </c>
      <c r="B95" s="47" t="s">
        <v>188</v>
      </c>
      <c r="C95" s="16" t="e">
        <f>#REF!+#REF!+#REF!+#REF!+#REF!+#REF!+#REF!+#REF!</f>
        <v>#REF!</v>
      </c>
      <c r="D95" s="16" t="e">
        <f>#REF!+#REF!+#REF!+#REF!+#REF!+#REF!+#REF!+#REF!</f>
        <v>#REF!</v>
      </c>
      <c r="E95" s="16" t="e">
        <f>#REF!+#REF!+#REF!+#REF!+#REF!+#REF!+#REF!+#REF!+#REF!</f>
        <v>#REF!</v>
      </c>
      <c r="F95" s="13" t="e">
        <f>C95-E95</f>
        <v>#REF!</v>
      </c>
      <c r="G95" s="17" t="e">
        <f>#REF!+#REF!+#REF!+G96</f>
        <v>#REF!</v>
      </c>
      <c r="H95" s="53">
        <v>98</v>
      </c>
    </row>
    <row r="96" spans="1:8" ht="86.25" customHeight="1">
      <c r="A96" s="15" t="s">
        <v>149</v>
      </c>
      <c r="B96" s="60" t="s">
        <v>150</v>
      </c>
      <c r="C96" s="16"/>
      <c r="D96" s="16"/>
      <c r="E96" s="16"/>
      <c r="F96" s="13"/>
      <c r="G96" s="17">
        <v>7301</v>
      </c>
      <c r="H96" s="53">
        <v>7956</v>
      </c>
    </row>
    <row r="97" spans="1:8" ht="57" customHeight="1">
      <c r="A97" s="11" t="s">
        <v>153</v>
      </c>
      <c r="B97" s="31" t="s">
        <v>154</v>
      </c>
      <c r="C97" s="19">
        <f aca="true" t="shared" si="4" ref="C97:E98">C98</f>
        <v>607.6</v>
      </c>
      <c r="D97" s="19">
        <f t="shared" si="4"/>
        <v>607.6</v>
      </c>
      <c r="E97" s="19">
        <f t="shared" si="4"/>
        <v>607.6</v>
      </c>
      <c r="F97" s="13">
        <f>C97-E97</f>
        <v>0</v>
      </c>
      <c r="G97" s="14">
        <f>G98</f>
        <v>868.5</v>
      </c>
      <c r="H97" s="51">
        <f>H98</f>
        <v>913.6</v>
      </c>
    </row>
    <row r="98" spans="1:8" ht="54" customHeight="1">
      <c r="A98" s="15" t="s">
        <v>155</v>
      </c>
      <c r="B98" s="20" t="s">
        <v>156</v>
      </c>
      <c r="C98" s="19">
        <f t="shared" si="4"/>
        <v>607.6</v>
      </c>
      <c r="D98" s="19">
        <f t="shared" si="4"/>
        <v>607.6</v>
      </c>
      <c r="E98" s="19">
        <f t="shared" si="4"/>
        <v>607.6</v>
      </c>
      <c r="F98" s="13">
        <f>C98-E98</f>
        <v>0</v>
      </c>
      <c r="G98" s="17">
        <f>G99</f>
        <v>868.5</v>
      </c>
      <c r="H98" s="53">
        <f>H99</f>
        <v>913.6</v>
      </c>
    </row>
    <row r="99" spans="1:8" ht="71.25" customHeight="1">
      <c r="A99" s="15" t="s">
        <v>157</v>
      </c>
      <c r="B99" s="47" t="s">
        <v>158</v>
      </c>
      <c r="C99" s="16">
        <v>607.6</v>
      </c>
      <c r="D99" s="16">
        <v>607.6</v>
      </c>
      <c r="E99" s="16">
        <v>607.6</v>
      </c>
      <c r="F99" s="13">
        <f>C99-E99</f>
        <v>0</v>
      </c>
      <c r="G99" s="17">
        <v>868.5</v>
      </c>
      <c r="H99" s="53">
        <v>913.6</v>
      </c>
    </row>
    <row r="100" spans="1:8" ht="27" customHeight="1">
      <c r="A100" s="31" t="s">
        <v>159</v>
      </c>
      <c r="B100" s="48" t="s">
        <v>160</v>
      </c>
      <c r="C100" s="19">
        <f>C106</f>
        <v>15536.5</v>
      </c>
      <c r="D100" s="19">
        <f>D106</f>
        <v>15724.5</v>
      </c>
      <c r="E100" s="19">
        <f>E106</f>
        <v>15724.5</v>
      </c>
      <c r="F100" s="13">
        <f>C100-E100</f>
        <v>-188</v>
      </c>
      <c r="G100" s="14" t="e">
        <f>G105+#REF!</f>
        <v>#REF!</v>
      </c>
      <c r="H100" s="51">
        <f>H101+H103+H105</f>
        <v>28648.9</v>
      </c>
    </row>
    <row r="101" spans="1:8" ht="87.75" customHeight="1">
      <c r="A101" s="20" t="s">
        <v>161</v>
      </c>
      <c r="B101" s="47" t="s">
        <v>162</v>
      </c>
      <c r="C101" s="19"/>
      <c r="D101" s="19"/>
      <c r="E101" s="19"/>
      <c r="F101" s="13"/>
      <c r="G101" s="17"/>
      <c r="H101" s="53">
        <f>H102</f>
        <v>1570.2</v>
      </c>
    </row>
    <row r="102" spans="1:8" ht="100.5" customHeight="1">
      <c r="A102" s="20" t="s">
        <v>163</v>
      </c>
      <c r="B102" s="47" t="s">
        <v>164</v>
      </c>
      <c r="C102" s="19"/>
      <c r="D102" s="19"/>
      <c r="E102" s="19"/>
      <c r="F102" s="13"/>
      <c r="G102" s="17"/>
      <c r="H102" s="53">
        <v>1570.2</v>
      </c>
    </row>
    <row r="103" spans="1:8" ht="99.75" customHeight="1">
      <c r="A103" s="20" t="s">
        <v>194</v>
      </c>
      <c r="B103" s="50" t="s">
        <v>170</v>
      </c>
      <c r="C103" s="19"/>
      <c r="D103" s="19"/>
      <c r="E103" s="19"/>
      <c r="F103" s="13"/>
      <c r="G103" s="18">
        <f>G104</f>
        <v>80000</v>
      </c>
      <c r="H103" s="53">
        <f>H104</f>
        <v>18000</v>
      </c>
    </row>
    <row r="104" spans="1:8" ht="99.75" customHeight="1">
      <c r="A104" s="20" t="s">
        <v>195</v>
      </c>
      <c r="B104" s="50" t="s">
        <v>171</v>
      </c>
      <c r="C104" s="19"/>
      <c r="D104" s="19"/>
      <c r="E104" s="19"/>
      <c r="F104" s="13"/>
      <c r="G104" s="18">
        <v>80000</v>
      </c>
      <c r="H104" s="53">
        <v>18000</v>
      </c>
    </row>
    <row r="105" spans="1:8" ht="33" customHeight="1">
      <c r="A105" s="11" t="s">
        <v>165</v>
      </c>
      <c r="B105" s="48" t="s">
        <v>166</v>
      </c>
      <c r="C105" s="19">
        <f>C106</f>
        <v>15536.5</v>
      </c>
      <c r="D105" s="19">
        <f>D106</f>
        <v>15724.5</v>
      </c>
      <c r="E105" s="19">
        <f>E106</f>
        <v>15724.5</v>
      </c>
      <c r="F105" s="13">
        <f>C105-E105</f>
        <v>-188</v>
      </c>
      <c r="G105" s="14">
        <f>G106</f>
        <v>1861.9</v>
      </c>
      <c r="H105" s="51">
        <f>H106</f>
        <v>9078.7</v>
      </c>
    </row>
    <row r="106" spans="1:8" ht="42" customHeight="1">
      <c r="A106" s="15" t="s">
        <v>167</v>
      </c>
      <c r="B106" s="47" t="s">
        <v>168</v>
      </c>
      <c r="C106" s="16">
        <v>15536.5</v>
      </c>
      <c r="D106" s="16">
        <f>15536.5+188</f>
        <v>15724.5</v>
      </c>
      <c r="E106" s="16">
        <f>15536.5+188</f>
        <v>15724.5</v>
      </c>
      <c r="F106" s="13">
        <f>C106-E106</f>
        <v>-188</v>
      </c>
      <c r="G106" s="17">
        <f>1245+616.9</f>
        <v>1861.9</v>
      </c>
      <c r="H106" s="53">
        <f>745.9+2332.8+6000</f>
        <v>9078.7</v>
      </c>
    </row>
    <row r="107" spans="1:8" ht="27" customHeight="1">
      <c r="A107" s="11"/>
      <c r="B107" s="31" t="s">
        <v>169</v>
      </c>
      <c r="C107" s="13" t="e">
        <f>C11+C62</f>
        <v>#REF!</v>
      </c>
      <c r="D107" s="13" t="e">
        <f>D11+D62</f>
        <v>#REF!</v>
      </c>
      <c r="E107" s="13" t="e">
        <f>E11+E62</f>
        <v>#REF!</v>
      </c>
      <c r="F107" s="13" t="e">
        <f>C107-E107</f>
        <v>#REF!</v>
      </c>
      <c r="G107" s="14" t="e">
        <f>G11+G62</f>
        <v>#REF!</v>
      </c>
      <c r="H107" s="69">
        <f>H11+H62</f>
        <v>111924.8</v>
      </c>
    </row>
    <row r="108" spans="2:8" ht="6.75" customHeight="1">
      <c r="B108" s="49"/>
      <c r="H108" s="70"/>
    </row>
    <row r="109" ht="12.75">
      <c r="B109" s="49"/>
    </row>
    <row r="110" ht="12.75">
      <c r="B110" s="49"/>
    </row>
    <row r="111" spans="2:8" ht="15.75">
      <c r="B111" s="49"/>
      <c r="H111" s="71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738" ht="12.75">
      <c r="B738">
        <v>61100</v>
      </c>
    </row>
  </sheetData>
  <sheetProtection selectLockedCells="1" selectUnlockedCells="1"/>
  <mergeCells count="5">
    <mergeCell ref="A6:D7"/>
    <mergeCell ref="B1:C1"/>
    <mergeCell ref="B2:C2"/>
    <mergeCell ref="B3:C3"/>
    <mergeCell ref="B4:C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cp:lastPrinted>2023-11-14T07:53:48Z</cp:lastPrinted>
  <dcterms:modified xsi:type="dcterms:W3CDTF">2023-11-14T07:53:52Z</dcterms:modified>
  <cp:category/>
  <cp:version/>
  <cp:contentType/>
  <cp:contentStatus/>
</cp:coreProperties>
</file>