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4-2025" sheetId="1" r:id="rId1"/>
  </sheets>
  <definedNames>
    <definedName name="dst119383" localSheetId="0">'2024-2025'!$B$26</definedName>
    <definedName name="Excel_BuiltIn_Print_Area" localSheetId="0">'2024-2025'!$A$1:$G$108</definedName>
    <definedName name="_xlnm.Print_Area" localSheetId="0">'2024-2025'!$A$1:$I$111</definedName>
  </definedNames>
  <calcPr fullCalcOnLoad="1"/>
</workbook>
</file>

<file path=xl/sharedStrings.xml><?xml version="1.0" encoding="utf-8"?>
<sst xmlns="http://schemas.openxmlformats.org/spreadsheetml/2006/main" count="200" uniqueCount="190">
  <si>
    <t xml:space="preserve">                                            Приложение № 2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</si>
  <si>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</si>
  <si>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</si>
  <si>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</si>
  <si>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</si>
  <si>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 xml:space="preserve">                                       от 06.12.2022          № 60  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</si>
  <si>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</si>
  <si>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</si>
  <si>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</si>
  <si>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</si>
  <si>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</si>
  <si>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</si>
  <si>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</si>
  <si>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 тыс. руб. 2023 год</t>
  </si>
  <si>
    <t>Сумма тыс. руб. 2024 год</t>
  </si>
  <si>
    <t>Сумма тыс. руб. 2025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</si>
  <si>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</si>
  <si>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</si>
  <si>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</si>
  <si>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</si>
  <si>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</si>
  <si>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</si>
  <si>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</si>
  <si>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</si>
  <si>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</si>
  <si>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</si>
  <si>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</si>
  <si>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</si>
  <si>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</si>
  <si>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</si>
  <si>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</si>
  <si>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</si>
  <si>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</si>
  <si>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</si>
  <si>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</si>
  <si>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</si>
  <si>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</si>
  <si>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</si>
  <si>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</si>
  <si>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</si>
  <si>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</si>
  <si>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</si>
  <si>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</si>
  <si>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</si>
  <si>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</si>
  <si>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</si>
  <si>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</si>
  <si>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</si>
  <si>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</si>
  <si>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</si>
  <si>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</si>
  <si>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</si>
  <si>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</si>
  <si>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</si>
  <si>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</si>
  <si>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</si>
  <si>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</si>
  <si>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</si>
  <si>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</si>
  <si>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</si>
  <si>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</si>
  <si>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</si>
  <si>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</si>
  <si>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</si>
  <si>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</si>
  <si>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</si>
  <si>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</si>
  <si>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</si>
  <si>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</si>
  <si>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</si>
  <si>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</si>
  <si>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</si>
  <si>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</si>
  <si>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</si>
  <si>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</si>
  <si>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</si>
  <si>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</si>
  <si>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</si>
  <si>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</si>
  <si>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</si>
  <si>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</si>
  <si>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</si>
  <si>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000 1 11 05300 00 0000 120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</si>
  <si>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</si>
  <si>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000 1 11 05314 13 0000 120
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</si>
  <si>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</si>
  <si>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</si>
  <si>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</si>
  <si>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</si>
  <si>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</si>
  <si>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</si>
  <si>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</si>
  <si>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</si>
  <si>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</si>
  <si>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</si>
  <si>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</si>
  <si>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</si>
  <si>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</si>
  <si>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</si>
  <si>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</si>
  <si>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</si>
  <si>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</si>
  <si>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</si>
  <si>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</si>
  <si>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</si>
  <si>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</si>
  <si>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</si>
  <si>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</si>
  <si>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</si>
  <si>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</si>
  <si>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</si>
  <si>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</si>
  <si>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</si>
  <si>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</si>
  <si>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</si>
  <si>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</si>
  <si>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</si>
  <si>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</si>
  <si>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</si>
  <si>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</si>
  <si>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</si>
  <si>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</si>
  <si>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</si>
  <si>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</si>
  <si>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</si>
  <si>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</si>
  <si>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</si>
  <si>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</si>
  <si>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</si>
  <si>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</si>
  <si>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</si>
  <si>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</si>
  <si>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</si>
  <si>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</si>
  <si>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</si>
  <si>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</si>
  <si>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</si>
  <si>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</si>
  <si>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</si>
  <si>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 xml:space="preserve">Субсидии бюджетам городских поселений на поддержку отрасли культуры
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</si>
  <si>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</si>
  <si>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</si>
  <si>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</si>
  <si>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</si>
  <si>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</si>
  <si>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</si>
  <si>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</si>
  <si>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</si>
  <si>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</si>
  <si>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</si>
  <si>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</si>
  <si>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</si>
  <si>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</si>
  <si>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</si>
  <si>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</si>
  <si>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</si>
  <si>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000 2 02 29999 13 7246 150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</si>
  <si>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</si>
  <si>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000 2 02 29999 13 7015 150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</si>
  <si>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</si>
  <si>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000 2 02 29999 13 7039 150</t>
  </si>
  <si>
    <r>
      <rPr>
        <sz val="12"/>
        <rFont val="Times New Roman"/>
        <family val="1"/>
      </rPr>
      <t>Прочие субсидии бюджетам городских поселений (</t>
    </r>
    <r>
      <rPr>
        <sz val="12"/>
        <color indexed="63"/>
        <rFont val="Times New Roman"/>
        <family val="1"/>
      </rPr>
      <t>субсидии бюджетам городских поселений</t>
    </r>
    <r>
      <rPr>
        <sz val="12"/>
        <rFont val="Times New Roman"/>
        <family val="1"/>
      </rPr>
      <t xml:space="preserve">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  </r>
  </si>
  <si>
    <t>000 2 02 29999 13 7008 150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</si>
  <si>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</si>
  <si>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</si>
  <si>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</si>
  <si>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</si>
  <si>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</si>
  <si>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</si>
  <si>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</si>
  <si>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</si>
  <si>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</si>
  <si>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</si>
  <si>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</si>
  <si>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</si>
  <si>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</si>
  <si>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</si>
  <si>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</si>
  <si>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</si>
  <si>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</si>
  <si>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ИТОГО ДОХОДОВ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</si>
  <si>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</si>
  <si>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000 2 02 20300 00 0000 150</t>
  </si>
  <si>
    <t>000 2 02 20300 13 0000 150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</si>
  <si>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</si>
  <si>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</si>
  <si>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000 2 02 20303 00 0000 150</t>
  </si>
  <si>
    <t>000 2 02 20303 13 0000 150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</si>
  <si>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</si>
  <si>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 xml:space="preserve">                                       от                              №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</si>
</sst>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45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2" fontId="5" fillId="0" borderId="13" xfId="0" applyNumberFormat="1" applyFont="1" applyFill="1" applyBorder="1" applyAlignment="1">
      <alignment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166" fontId="4" fillId="0" borderId="13" xfId="0" applyNumberFormat="1" applyFont="1" applyFill="1" applyBorder="1" applyAlignment="1">
      <alignment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166" fontId="5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49" fontId="5" fillId="0" borderId="13" xfId="55" applyNumberFormat="1" applyFont="1" applyFill="1" applyBorder="1" applyAlignment="1">
      <alignment horizontal="left" vertical="top" shrinkToFit="1"/>
      <protection/>
    </xf>
    <xf numFmtId="0" fontId="5" fillId="0" borderId="13" xfId="55" applyFont="1" applyFill="1" applyBorder="1" applyAlignment="1">
      <alignment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166" fontId="4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 wrapText="1"/>
    </xf>
    <xf numFmtId="0" fontId="6" fillId="0" borderId="13" xfId="33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right" vertical="top"/>
    </xf>
    <xf numFmtId="2" fontId="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9" fontId="7" fillId="0" borderId="13" xfId="34" applyFont="1" applyFill="1" applyBorder="1" applyAlignment="1" applyProtection="1">
      <alignment horizontal="left"/>
      <protection/>
    </xf>
    <xf numFmtId="2" fontId="5" fillId="0" borderId="13" xfId="0" applyNumberFormat="1" applyFont="1" applyFill="1" applyBorder="1" applyAlignment="1">
      <alignment horizontal="right" vertical="center"/>
    </xf>
    <xf numFmtId="49" fontId="6" fillId="0" borderId="13" xfId="34" applyFont="1" applyFill="1" applyBorder="1" applyAlignment="1" applyProtection="1">
      <alignment horizontal="left" vertical="top"/>
      <protection/>
    </xf>
    <xf numFmtId="0" fontId="6" fillId="0" borderId="13" xfId="33" applyFont="1" applyBorder="1" applyAlignment="1">
      <alignment horizontal="left" vertical="top" wrapText="1"/>
      <protection/>
    </xf>
    <xf numFmtId="2" fontId="4" fillId="30" borderId="14" xfId="0" applyNumberFormat="1" applyFont="1" applyFill="1" applyBorder="1" applyAlignment="1">
      <alignment horizontal="center" vertical="top"/>
    </xf>
    <xf numFmtId="2" fontId="4" fillId="30" borderId="13" xfId="0" applyNumberFormat="1" applyFont="1" applyFill="1" applyBorder="1" applyAlignment="1">
      <alignment horizontal="center" vertical="top"/>
    </xf>
    <xf numFmtId="0" fontId="4" fillId="3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9" fontId="4" fillId="0" borderId="13" xfId="34" applyFont="1" applyFill="1" applyBorder="1" applyAlignment="1" applyProtection="1">
      <alignment horizontal="left" vertical="top"/>
      <protection/>
    </xf>
    <xf numFmtId="2" fontId="4" fillId="0" borderId="13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9" fillId="0" borderId="0" xfId="0" applyNumberFormat="1" applyFont="1" applyAlignment="1">
      <alignment/>
    </xf>
    <xf numFmtId="0" fontId="8" fillId="0" borderId="0" xfId="0" applyFont="1" applyFill="1" applyAlignment="1">
      <alignment vertical="top" wrapText="1"/>
    </xf>
    <xf numFmtId="49" fontId="6" fillId="0" borderId="15" xfId="34" applyFont="1" applyFill="1" applyBorder="1" applyAlignment="1" applyProtection="1">
      <alignment horizontal="left" vertical="top"/>
      <protection/>
    </xf>
    <xf numFmtId="2" fontId="4" fillId="0" borderId="15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166" fontId="4" fillId="0" borderId="15" xfId="0" applyNumberFormat="1" applyFont="1" applyFill="1" applyBorder="1" applyAlignment="1">
      <alignment vertical="top"/>
    </xf>
    <xf numFmtId="2" fontId="5" fillId="0" borderId="15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horizontal="center" vertical="top"/>
    </xf>
    <xf numFmtId="49" fontId="6" fillId="0" borderId="16" xfId="34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>
      <alignment vertical="top" wrapText="1"/>
    </xf>
    <xf numFmtId="166" fontId="4" fillId="0" borderId="16" xfId="0" applyNumberFormat="1" applyFont="1" applyFill="1" applyBorder="1" applyAlignment="1">
      <alignment vertical="top"/>
    </xf>
    <xf numFmtId="2" fontId="5" fillId="0" borderId="16" xfId="0" applyNumberFormat="1" applyFont="1" applyFill="1" applyBorder="1" applyAlignment="1">
      <alignment vertical="top"/>
    </xf>
    <xf numFmtId="2" fontId="4" fillId="0" borderId="19" xfId="0" applyNumberFormat="1" applyFont="1" applyFill="1" applyBorder="1" applyAlignment="1">
      <alignment horizontal="center" vertical="top"/>
    </xf>
    <xf numFmtId="166" fontId="4" fillId="0" borderId="17" xfId="0" applyNumberFormat="1" applyFont="1" applyFill="1" applyBorder="1" applyAlignment="1">
      <alignment vertical="top"/>
    </xf>
    <xf numFmtId="2" fontId="5" fillId="0" borderId="17" xfId="0" applyNumberFormat="1" applyFont="1" applyFill="1" applyBorder="1" applyAlignment="1">
      <alignment vertical="top"/>
    </xf>
    <xf numFmtId="0" fontId="44" fillId="35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0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8"/>
  <sheetViews>
    <sheetView tabSelected="1" zoomScalePageLayoutView="0" workbookViewId="0" topLeftCell="A1">
      <selection activeCell="B95" sqref="B95"/>
    </sheetView>
  </sheetViews>
  <sheetFormatPr defaultColWidth="8.875" defaultRowHeight="12.75"/>
  <cols>
    <col min="1" max="1" width="28.25390625" style="0" customWidth="1"/>
    <col min="2" max="2" width="48.625" style="0" customWidth="1"/>
    <col min="3" max="3" width="14.25390625" style="0" hidden="1" customWidth="1"/>
    <col min="4" max="4" width="14.125" style="0" hidden="1" customWidth="1"/>
    <col min="5" max="5" width="13.125" style="1" hidden="1" customWidth="1"/>
    <col min="6" max="6" width="14.375" style="0" hidden="1" customWidth="1"/>
    <col min="7" max="7" width="14.25390625" style="0" hidden="1" customWidth="1"/>
    <col min="8" max="8" width="15.875" style="0" customWidth="1"/>
    <col min="9" max="9" width="16.375" style="0" customWidth="1"/>
  </cols>
  <sheetData>
    <row r="1" spans="2:3" ht="12.75">
      <c r="B1" s="85" t="s">
        <v>0</v>
      </c>
      <c r="C1" s="85"/>
    </row>
    <row r="2" spans="2:3" ht="14.25" customHeight="1">
      <c r="B2" s="84" t="s">
        <v>1</v>
      </c>
      <c r="C2" s="84"/>
    </row>
    <row r="3" spans="2:3" ht="24.75" customHeight="1">
      <c r="B3" s="84" t="s">
        <v>2</v>
      </c>
      <c r="C3" s="84"/>
    </row>
    <row r="4" spans="2:3" ht="12.75">
      <c r="B4" s="85" t="s">
        <v>189</v>
      </c>
      <c r="C4" s="85"/>
    </row>
    <row r="6" spans="2:6" ht="12.75">
      <c r="B6" s="85" t="s">
        <v>0</v>
      </c>
      <c r="C6" s="85"/>
      <c r="D6" s="2"/>
      <c r="E6" s="4"/>
      <c r="F6" s="2"/>
    </row>
    <row r="7" spans="1:6" ht="12.75" customHeight="1">
      <c r="A7" t="s">
        <v>3</v>
      </c>
      <c r="B7" s="84" t="s">
        <v>1</v>
      </c>
      <c r="C7" s="84"/>
      <c r="D7" s="3"/>
      <c r="E7" s="5"/>
      <c r="F7" s="3"/>
    </row>
    <row r="8" spans="2:6" ht="12.75" customHeight="1">
      <c r="B8" s="84" t="s">
        <v>2</v>
      </c>
      <c r="C8" s="84"/>
      <c r="D8" s="3"/>
      <c r="E8" s="5"/>
      <c r="F8" s="3"/>
    </row>
    <row r="9" spans="1:6" ht="12.75">
      <c r="A9" t="s">
        <v>4</v>
      </c>
      <c r="B9" s="85" t="s">
        <v>5</v>
      </c>
      <c r="C9" s="85"/>
      <c r="D9" s="2"/>
      <c r="E9" s="4"/>
      <c r="F9" s="2"/>
    </row>
    <row r="11" spans="1:6" ht="12.75" customHeight="1">
      <c r="A11" s="86" t="s">
        <v>6</v>
      </c>
      <c r="B11" s="86"/>
      <c r="C11" s="86"/>
      <c r="D11" s="86"/>
      <c r="E11" s="6"/>
      <c r="F11" s="7"/>
    </row>
    <row r="12" spans="1:6" ht="22.5" customHeight="1">
      <c r="A12" s="86"/>
      <c r="B12" s="86"/>
      <c r="C12" s="86"/>
      <c r="D12" s="86"/>
      <c r="E12" s="8"/>
      <c r="F12" s="9"/>
    </row>
    <row r="13" spans="1:9" ht="45">
      <c r="A13" s="79" t="s">
        <v>7</v>
      </c>
      <c r="B13" s="79" t="s">
        <v>8</v>
      </c>
      <c r="C13" s="80" t="s">
        <v>9</v>
      </c>
      <c r="D13" s="80" t="s">
        <v>10</v>
      </c>
      <c r="E13" s="80" t="s">
        <v>11</v>
      </c>
      <c r="F13" s="80" t="s">
        <v>12</v>
      </c>
      <c r="G13" s="81" t="s">
        <v>13</v>
      </c>
      <c r="H13" s="81" t="s">
        <v>14</v>
      </c>
      <c r="I13" s="82" t="s">
        <v>15</v>
      </c>
    </row>
    <row r="14" spans="1:9" ht="15.75">
      <c r="A14" s="10">
        <v>1</v>
      </c>
      <c r="B14" s="10">
        <v>2</v>
      </c>
      <c r="C14" s="10">
        <v>3</v>
      </c>
      <c r="D14" s="10"/>
      <c r="E14" s="10"/>
      <c r="F14" s="10"/>
      <c r="G14" s="11"/>
      <c r="H14" s="77">
        <v>3</v>
      </c>
      <c r="I14" s="78">
        <v>4</v>
      </c>
    </row>
    <row r="15" spans="1:9" ht="15.75">
      <c r="A15" s="14"/>
      <c r="B15" s="10" t="s">
        <v>16</v>
      </c>
      <c r="C15" s="14"/>
      <c r="D15" s="14"/>
      <c r="E15" s="14"/>
      <c r="F15" s="14"/>
      <c r="G15" s="11"/>
      <c r="H15" s="12"/>
      <c r="I15" s="13"/>
    </row>
    <row r="16" spans="1:9" ht="15.75">
      <c r="A16" s="15" t="s">
        <v>17</v>
      </c>
      <c r="B16" s="16" t="s">
        <v>18</v>
      </c>
      <c r="C16" s="17" t="e">
        <f>C17+C31+C41+C58+C23+C61+C54+C28</f>
        <v>#REF!</v>
      </c>
      <c r="D16" s="17" t="e">
        <f>D17+D31+D41+D58+D23+D61+D54+D28</f>
        <v>#REF!</v>
      </c>
      <c r="E16" s="17" t="e">
        <f>E17+E31+E41+E58+E23+E61+E54+E28+#REF!</f>
        <v>#REF!</v>
      </c>
      <c r="F16" s="17" t="e">
        <f>C16-E16</f>
        <v>#REF!</v>
      </c>
      <c r="G16" s="18">
        <f>G18+G23+G28+G31+G41+G54+G58+G61</f>
        <v>71764</v>
      </c>
      <c r="H16" s="18">
        <f>H18+H23+H28+H31+H41+H54+H58+H61</f>
        <v>61066.4</v>
      </c>
      <c r="I16" s="19">
        <f>I18+I23+I28+I31+I41+I54+I58+I61</f>
        <v>64297.100000000006</v>
      </c>
    </row>
    <row r="17" spans="1:9" ht="15.75">
      <c r="A17" s="20" t="s">
        <v>19</v>
      </c>
      <c r="B17" s="20" t="s">
        <v>20</v>
      </c>
      <c r="C17" s="21">
        <f>C18</f>
        <v>11844</v>
      </c>
      <c r="D17" s="21">
        <f>D18</f>
        <v>11000</v>
      </c>
      <c r="E17" s="21">
        <f>E18</f>
        <v>9014</v>
      </c>
      <c r="F17" s="17">
        <f>C17-E17</f>
        <v>2830</v>
      </c>
      <c r="G17" s="22">
        <f>G18</f>
        <v>35715</v>
      </c>
      <c r="H17" s="22">
        <f>H18</f>
        <v>24110</v>
      </c>
      <c r="I17" s="23">
        <f>I18</f>
        <v>27100</v>
      </c>
    </row>
    <row r="18" spans="1:9" ht="15.75">
      <c r="A18" s="15" t="s">
        <v>21</v>
      </c>
      <c r="B18" s="15" t="s">
        <v>22</v>
      </c>
      <c r="C18" s="24">
        <v>11844</v>
      </c>
      <c r="D18" s="24">
        <v>11000</v>
      </c>
      <c r="E18" s="24">
        <v>9014</v>
      </c>
      <c r="F18" s="17">
        <f>C18-E18</f>
        <v>2830</v>
      </c>
      <c r="G18" s="18">
        <f>G19+G20+G21+G22</f>
        <v>35715</v>
      </c>
      <c r="H18" s="18">
        <f>H19+H20+H21+H22</f>
        <v>24110</v>
      </c>
      <c r="I18" s="19">
        <f>I19+I20+I21+I22</f>
        <v>27100</v>
      </c>
    </row>
    <row r="19" spans="1:9" ht="98.25" customHeight="1">
      <c r="A19" s="20" t="s">
        <v>23</v>
      </c>
      <c r="B19" s="25" t="s">
        <v>24</v>
      </c>
      <c r="C19" s="21">
        <v>11462</v>
      </c>
      <c r="D19" s="21"/>
      <c r="E19" s="21"/>
      <c r="F19" s="21"/>
      <c r="G19" s="22">
        <f>13700+1000</f>
        <v>14700</v>
      </c>
      <c r="H19" s="22">
        <f>13700+1000</f>
        <v>14700</v>
      </c>
      <c r="I19" s="23">
        <f>13700+1000</f>
        <v>14700</v>
      </c>
    </row>
    <row r="20" spans="1:9" ht="183" customHeight="1">
      <c r="A20" s="20" t="s">
        <v>25</v>
      </c>
      <c r="B20" s="25" t="s">
        <v>26</v>
      </c>
      <c r="C20" s="21">
        <v>22</v>
      </c>
      <c r="D20" s="21"/>
      <c r="E20" s="21"/>
      <c r="F20" s="21"/>
      <c r="G20" s="22">
        <v>17</v>
      </c>
      <c r="H20" s="22">
        <v>17</v>
      </c>
      <c r="I20" s="23">
        <v>17</v>
      </c>
    </row>
    <row r="21" spans="1:9" ht="68.25" customHeight="1">
      <c r="A21" s="20" t="s">
        <v>27</v>
      </c>
      <c r="B21" s="25" t="s">
        <v>28</v>
      </c>
      <c r="C21" s="21">
        <v>94</v>
      </c>
      <c r="D21" s="21"/>
      <c r="E21" s="21"/>
      <c r="F21" s="21"/>
      <c r="G21" s="22">
        <v>383</v>
      </c>
      <c r="H21" s="22">
        <v>383</v>
      </c>
      <c r="I21" s="23">
        <v>383</v>
      </c>
    </row>
    <row r="22" spans="1:9" ht="144.75" customHeight="1">
      <c r="A22" s="20" t="s">
        <v>29</v>
      </c>
      <c r="B22" s="25" t="s">
        <v>30</v>
      </c>
      <c r="C22" s="21"/>
      <c r="D22" s="21"/>
      <c r="E22" s="21"/>
      <c r="F22" s="21"/>
      <c r="G22" s="22">
        <f>19900+715</f>
        <v>20615</v>
      </c>
      <c r="H22" s="22">
        <v>9010</v>
      </c>
      <c r="I22" s="23">
        <v>12000</v>
      </c>
    </row>
    <row r="23" spans="1:9" ht="49.5" customHeight="1">
      <c r="A23" s="26" t="s">
        <v>31</v>
      </c>
      <c r="B23" s="27" t="s">
        <v>32</v>
      </c>
      <c r="C23" s="24">
        <v>2869.6</v>
      </c>
      <c r="D23" s="24">
        <v>2869.6</v>
      </c>
      <c r="E23" s="24">
        <v>2372.6</v>
      </c>
      <c r="F23" s="17">
        <f>C23-E23</f>
        <v>497</v>
      </c>
      <c r="G23" s="18">
        <f>G25+G26+G24+G27</f>
        <v>2486.1</v>
      </c>
      <c r="H23" s="18">
        <f>H25+H26+H24+H27</f>
        <v>2625</v>
      </c>
      <c r="I23" s="19">
        <f>I25+I26+I24+I27</f>
        <v>2795</v>
      </c>
    </row>
    <row r="24" spans="1:9" ht="99.75" customHeight="1">
      <c r="A24" s="25" t="s">
        <v>33</v>
      </c>
      <c r="B24" s="25" t="s">
        <v>34</v>
      </c>
      <c r="C24" s="21">
        <v>15</v>
      </c>
      <c r="D24" s="21"/>
      <c r="E24" s="21"/>
      <c r="F24" s="21"/>
      <c r="G24" s="22">
        <v>1177.5</v>
      </c>
      <c r="H24" s="22">
        <v>1252</v>
      </c>
      <c r="I24" s="23">
        <v>1337</v>
      </c>
    </row>
    <row r="25" spans="1:9" ht="126">
      <c r="A25" s="25" t="s">
        <v>35</v>
      </c>
      <c r="B25" s="28" t="s">
        <v>36</v>
      </c>
      <c r="C25" s="21">
        <v>2082</v>
      </c>
      <c r="D25" s="21"/>
      <c r="E25" s="21"/>
      <c r="F25" s="21"/>
      <c r="G25" s="22">
        <v>8.2</v>
      </c>
      <c r="H25" s="22">
        <v>8.9</v>
      </c>
      <c r="I25" s="23">
        <v>9</v>
      </c>
    </row>
    <row r="26" spans="1:9" ht="97.5" customHeight="1">
      <c r="A26" s="25" t="s">
        <v>37</v>
      </c>
      <c r="B26" s="25" t="s">
        <v>38</v>
      </c>
      <c r="C26" s="21">
        <v>6</v>
      </c>
      <c r="D26" s="21"/>
      <c r="E26" s="21"/>
      <c r="F26" s="21"/>
      <c r="G26" s="22">
        <v>1455.7</v>
      </c>
      <c r="H26" s="22">
        <v>1528.1</v>
      </c>
      <c r="I26" s="23">
        <v>1614</v>
      </c>
    </row>
    <row r="27" spans="1:9" ht="100.5" customHeight="1">
      <c r="A27" s="20" t="s">
        <v>39</v>
      </c>
      <c r="B27" s="25" t="s">
        <v>40</v>
      </c>
      <c r="C27" s="21">
        <v>0</v>
      </c>
      <c r="D27" s="21"/>
      <c r="E27" s="21"/>
      <c r="F27" s="21"/>
      <c r="G27" s="22">
        <v>-155.3</v>
      </c>
      <c r="H27" s="22">
        <v>-164</v>
      </c>
      <c r="I27" s="23">
        <v>-165</v>
      </c>
    </row>
    <row r="28" spans="1:9" ht="23.25" customHeight="1">
      <c r="A28" s="16" t="s">
        <v>41</v>
      </c>
      <c r="B28" s="29" t="s">
        <v>42</v>
      </c>
      <c r="C28" s="21">
        <v>17</v>
      </c>
      <c r="D28" s="21">
        <v>17</v>
      </c>
      <c r="E28" s="21">
        <v>15.9</v>
      </c>
      <c r="F28" s="17">
        <f>C28-E28</f>
        <v>1.0999999999999996</v>
      </c>
      <c r="G28" s="18">
        <f aca="true" t="shared" si="0" ref="G28:I29">G29</f>
        <v>92</v>
      </c>
      <c r="H28" s="18">
        <f t="shared" si="0"/>
        <v>104</v>
      </c>
      <c r="I28" s="19">
        <f t="shared" si="0"/>
        <v>104</v>
      </c>
    </row>
    <row r="29" spans="1:9" ht="20.25" customHeight="1">
      <c r="A29" s="30" t="s">
        <v>43</v>
      </c>
      <c r="B29" s="31" t="s">
        <v>44</v>
      </c>
      <c r="C29" s="21"/>
      <c r="D29" s="21"/>
      <c r="E29" s="21"/>
      <c r="F29" s="21"/>
      <c r="G29" s="22">
        <f t="shared" si="0"/>
        <v>92</v>
      </c>
      <c r="H29" s="22">
        <f t="shared" si="0"/>
        <v>104</v>
      </c>
      <c r="I29" s="23">
        <f t="shared" si="0"/>
        <v>104</v>
      </c>
    </row>
    <row r="30" spans="1:9" ht="21" customHeight="1">
      <c r="A30" s="30" t="s">
        <v>45</v>
      </c>
      <c r="B30" s="31" t="s">
        <v>44</v>
      </c>
      <c r="C30" s="21"/>
      <c r="D30" s="21"/>
      <c r="E30" s="21"/>
      <c r="F30" s="21"/>
      <c r="G30" s="22">
        <v>92</v>
      </c>
      <c r="H30" s="22">
        <v>104</v>
      </c>
      <c r="I30" s="23">
        <v>104</v>
      </c>
    </row>
    <row r="31" spans="1:9" ht="15.75">
      <c r="A31" s="15" t="s">
        <v>46</v>
      </c>
      <c r="B31" s="15" t="s">
        <v>47</v>
      </c>
      <c r="C31" s="24">
        <f>C32+C36+C34</f>
        <v>28656</v>
      </c>
      <c r="D31" s="24">
        <f>D32+D36+D34</f>
        <v>28400</v>
      </c>
      <c r="E31" s="24">
        <f>E32+E36+E34</f>
        <v>20563.9</v>
      </c>
      <c r="F31" s="17">
        <f aca="true" t="shared" si="1" ref="F31:F48">C31-E31</f>
        <v>8092.0999999999985</v>
      </c>
      <c r="G31" s="18">
        <f>G32+G36+G34</f>
        <v>27363</v>
      </c>
      <c r="H31" s="18">
        <f>H32+H36+H34</f>
        <v>27527</v>
      </c>
      <c r="I31" s="19">
        <f>I32+I36+I34</f>
        <v>28358</v>
      </c>
    </row>
    <row r="32" spans="1:9" ht="15.75">
      <c r="A32" s="20" t="s">
        <v>48</v>
      </c>
      <c r="B32" s="20" t="s">
        <v>49</v>
      </c>
      <c r="C32" s="21">
        <f>C33</f>
        <v>2456</v>
      </c>
      <c r="D32" s="21">
        <f>D33</f>
        <v>2400</v>
      </c>
      <c r="E32" s="21">
        <f>E33</f>
        <v>1214.5</v>
      </c>
      <c r="F32" s="17">
        <f t="shared" si="1"/>
        <v>1241.5</v>
      </c>
      <c r="G32" s="22">
        <f>G33</f>
        <v>3766</v>
      </c>
      <c r="H32" s="22">
        <f>H33</f>
        <v>3723</v>
      </c>
      <c r="I32" s="23">
        <f>I33</f>
        <v>3800</v>
      </c>
    </row>
    <row r="33" spans="1:9" ht="72.75" customHeight="1">
      <c r="A33" s="20" t="s">
        <v>50</v>
      </c>
      <c r="B33" s="31" t="s">
        <v>51</v>
      </c>
      <c r="C33" s="21">
        <v>2456</v>
      </c>
      <c r="D33" s="21">
        <v>2400</v>
      </c>
      <c r="E33" s="21">
        <v>1214.5</v>
      </c>
      <c r="F33" s="17">
        <f t="shared" si="1"/>
        <v>1241.5</v>
      </c>
      <c r="G33" s="22">
        <v>3766</v>
      </c>
      <c r="H33" s="22">
        <v>3723</v>
      </c>
      <c r="I33" s="23">
        <v>3800</v>
      </c>
    </row>
    <row r="34" spans="1:9" ht="19.5" customHeight="1">
      <c r="A34" s="32" t="s">
        <v>52</v>
      </c>
      <c r="B34" s="33" t="s">
        <v>53</v>
      </c>
      <c r="C34" s="21">
        <v>0</v>
      </c>
      <c r="D34" s="21">
        <v>0</v>
      </c>
      <c r="E34" s="21">
        <v>0</v>
      </c>
      <c r="F34" s="17">
        <f t="shared" si="1"/>
        <v>0</v>
      </c>
      <c r="G34" s="22">
        <f>G35</f>
        <v>6763</v>
      </c>
      <c r="H34" s="22">
        <f>H35</f>
        <v>6704</v>
      </c>
      <c r="I34" s="23">
        <f>I35</f>
        <v>6838</v>
      </c>
    </row>
    <row r="35" spans="1:9" ht="22.5" customHeight="1">
      <c r="A35" s="20" t="s">
        <v>54</v>
      </c>
      <c r="B35" s="34" t="s">
        <v>55</v>
      </c>
      <c r="C35" s="21">
        <v>0</v>
      </c>
      <c r="D35" s="21">
        <v>0</v>
      </c>
      <c r="E35" s="21">
        <v>0</v>
      </c>
      <c r="F35" s="17">
        <f t="shared" si="1"/>
        <v>0</v>
      </c>
      <c r="G35" s="22">
        <v>6763</v>
      </c>
      <c r="H35" s="22">
        <v>6704</v>
      </c>
      <c r="I35" s="23">
        <v>6838</v>
      </c>
    </row>
    <row r="36" spans="1:9" ht="15.75">
      <c r="A36" s="20" t="s">
        <v>56</v>
      </c>
      <c r="B36" s="20" t="s">
        <v>57</v>
      </c>
      <c r="C36" s="21">
        <f>C37+C39</f>
        <v>26200</v>
      </c>
      <c r="D36" s="21">
        <f>D37+D39</f>
        <v>26000</v>
      </c>
      <c r="E36" s="21">
        <f>E37+E39</f>
        <v>19349.4</v>
      </c>
      <c r="F36" s="17">
        <f t="shared" si="1"/>
        <v>6850.5999999999985</v>
      </c>
      <c r="G36" s="22">
        <f>G37+G39</f>
        <v>16834</v>
      </c>
      <c r="H36" s="22">
        <f>H37+H39</f>
        <v>17100</v>
      </c>
      <c r="I36" s="23">
        <f>I37+I39</f>
        <v>17720</v>
      </c>
    </row>
    <row r="37" spans="1:9" ht="23.25" customHeight="1">
      <c r="A37" s="20" t="s">
        <v>58</v>
      </c>
      <c r="B37" s="25" t="s">
        <v>59</v>
      </c>
      <c r="C37" s="35">
        <f>C38</f>
        <v>14300</v>
      </c>
      <c r="D37" s="35">
        <f>D38</f>
        <v>15000</v>
      </c>
      <c r="E37" s="35">
        <f>E38</f>
        <v>14390.2</v>
      </c>
      <c r="F37" s="17">
        <f t="shared" si="1"/>
        <v>-90.20000000000073</v>
      </c>
      <c r="G37" s="22">
        <f>G38</f>
        <v>8050</v>
      </c>
      <c r="H37" s="22">
        <f>H38</f>
        <v>8210</v>
      </c>
      <c r="I37" s="23">
        <f>I38</f>
        <v>8670</v>
      </c>
    </row>
    <row r="38" spans="1:9" ht="53.25" customHeight="1">
      <c r="A38" s="20" t="s">
        <v>60</v>
      </c>
      <c r="B38" s="25" t="s">
        <v>61</v>
      </c>
      <c r="C38" s="35">
        <v>14300</v>
      </c>
      <c r="D38" s="35">
        <v>15000</v>
      </c>
      <c r="E38" s="35">
        <v>14390.2</v>
      </c>
      <c r="F38" s="17">
        <f t="shared" si="1"/>
        <v>-90.20000000000073</v>
      </c>
      <c r="G38" s="22">
        <v>8050</v>
      </c>
      <c r="H38" s="22">
        <v>8210</v>
      </c>
      <c r="I38" s="23">
        <v>8670</v>
      </c>
    </row>
    <row r="39" spans="1:9" ht="24" customHeight="1">
      <c r="A39" s="20" t="s">
        <v>62</v>
      </c>
      <c r="B39" s="25" t="s">
        <v>63</v>
      </c>
      <c r="C39" s="35">
        <f>C40</f>
        <v>11900</v>
      </c>
      <c r="D39" s="35">
        <f>D40</f>
        <v>11000</v>
      </c>
      <c r="E39" s="35">
        <f>E40</f>
        <v>4959.2</v>
      </c>
      <c r="F39" s="17">
        <f t="shared" si="1"/>
        <v>6940.8</v>
      </c>
      <c r="G39" s="22">
        <f>G40</f>
        <v>8784</v>
      </c>
      <c r="H39" s="22">
        <f>H40</f>
        <v>8890</v>
      </c>
      <c r="I39" s="23">
        <f>I40</f>
        <v>9050</v>
      </c>
    </row>
    <row r="40" spans="1:9" ht="54" customHeight="1">
      <c r="A40" s="31" t="s">
        <v>64</v>
      </c>
      <c r="B40" s="25" t="s">
        <v>65</v>
      </c>
      <c r="C40" s="35">
        <v>11900</v>
      </c>
      <c r="D40" s="35">
        <v>11000</v>
      </c>
      <c r="E40" s="35">
        <v>4959.2</v>
      </c>
      <c r="F40" s="17">
        <f t="shared" si="1"/>
        <v>6940.8</v>
      </c>
      <c r="G40" s="22">
        <v>8784</v>
      </c>
      <c r="H40" s="22">
        <v>8890</v>
      </c>
      <c r="I40" s="23">
        <v>9050</v>
      </c>
    </row>
    <row r="41" spans="1:9" ht="55.5" customHeight="1">
      <c r="A41" s="15" t="s">
        <v>66</v>
      </c>
      <c r="B41" s="36" t="s">
        <v>67</v>
      </c>
      <c r="C41" s="24">
        <f>C42+C51</f>
        <v>8246.4</v>
      </c>
      <c r="D41" s="24">
        <f>D42+D51</f>
        <v>6347.4</v>
      </c>
      <c r="E41" s="24">
        <f>E42+E51</f>
        <v>5535.1</v>
      </c>
      <c r="F41" s="17">
        <f t="shared" si="1"/>
        <v>2711.2999999999993</v>
      </c>
      <c r="G41" s="18">
        <f>G42+G51</f>
        <v>5470.4</v>
      </c>
      <c r="H41" s="18">
        <f>H42+H51</f>
        <v>6050.3</v>
      </c>
      <c r="I41" s="19">
        <f>I42+I51</f>
        <v>5250.3</v>
      </c>
    </row>
    <row r="42" spans="1:9" ht="117.75" customHeight="1">
      <c r="A42" s="15" t="s">
        <v>68</v>
      </c>
      <c r="B42" s="25" t="s">
        <v>69</v>
      </c>
      <c r="C42" s="21">
        <f>C43+C45+C47</f>
        <v>6546.4</v>
      </c>
      <c r="D42" s="21">
        <f>D43+D45+D47</f>
        <v>4947.4</v>
      </c>
      <c r="E42" s="21">
        <f>E43+E45+E47</f>
        <v>4343.6</v>
      </c>
      <c r="F42" s="17">
        <f t="shared" si="1"/>
        <v>2202.7999999999993</v>
      </c>
      <c r="G42" s="22">
        <f>G44+G48+G45+G49</f>
        <v>3970.4</v>
      </c>
      <c r="H42" s="22">
        <f>H44+H48+H45+H49</f>
        <v>4550.3</v>
      </c>
      <c r="I42" s="23">
        <f>I44+I48+I45+I49</f>
        <v>4150.3</v>
      </c>
    </row>
    <row r="43" spans="1:9" ht="103.5" customHeight="1">
      <c r="A43" s="20" t="s">
        <v>70</v>
      </c>
      <c r="B43" s="25" t="s">
        <v>71</v>
      </c>
      <c r="C43" s="21">
        <f>C44</f>
        <v>3100</v>
      </c>
      <c r="D43" s="21">
        <f>D44</f>
        <v>3100</v>
      </c>
      <c r="E43" s="21">
        <f>E44</f>
        <v>2541.7</v>
      </c>
      <c r="F43" s="17">
        <f t="shared" si="1"/>
        <v>558.3000000000002</v>
      </c>
      <c r="G43" s="22">
        <f>G44</f>
        <v>2855</v>
      </c>
      <c r="H43" s="22">
        <f>H44</f>
        <v>3400</v>
      </c>
      <c r="I43" s="23">
        <f>I44</f>
        <v>3000</v>
      </c>
    </row>
    <row r="44" spans="1:9" ht="116.25" customHeight="1">
      <c r="A44" s="31" t="s">
        <v>72</v>
      </c>
      <c r="B44" s="25" t="s">
        <v>73</v>
      </c>
      <c r="C44" s="21">
        <v>3100</v>
      </c>
      <c r="D44" s="21">
        <v>3100</v>
      </c>
      <c r="E44" s="21">
        <v>2541.7</v>
      </c>
      <c r="F44" s="17">
        <f t="shared" si="1"/>
        <v>558.3000000000002</v>
      </c>
      <c r="G44" s="22">
        <f>2375+500-20</f>
        <v>2855</v>
      </c>
      <c r="H44" s="22">
        <f>2375+500+500+25</f>
        <v>3400</v>
      </c>
      <c r="I44" s="23">
        <f>2375+500+500+25-400</f>
        <v>3000</v>
      </c>
    </row>
    <row r="45" spans="1:9" ht="117" customHeight="1">
      <c r="A45" s="20" t="s">
        <v>74</v>
      </c>
      <c r="B45" s="37" t="s">
        <v>75</v>
      </c>
      <c r="C45" s="21">
        <f>C46</f>
        <v>700</v>
      </c>
      <c r="D45" s="21">
        <f>D46</f>
        <v>647.4</v>
      </c>
      <c r="E45" s="21">
        <f>E46</f>
        <v>647.4</v>
      </c>
      <c r="F45" s="17">
        <f t="shared" si="1"/>
        <v>52.60000000000002</v>
      </c>
      <c r="G45" s="22">
        <f>G46</f>
        <v>415.1</v>
      </c>
      <c r="H45" s="22">
        <f>H46</f>
        <v>450</v>
      </c>
      <c r="I45" s="23">
        <f>I46</f>
        <v>450</v>
      </c>
    </row>
    <row r="46" spans="1:9" ht="117.75" customHeight="1">
      <c r="A46" s="20" t="s">
        <v>76</v>
      </c>
      <c r="B46" s="37" t="s">
        <v>77</v>
      </c>
      <c r="C46" s="21">
        <v>700</v>
      </c>
      <c r="D46" s="21">
        <v>647.4</v>
      </c>
      <c r="E46" s="21">
        <v>647.4</v>
      </c>
      <c r="F46" s="17">
        <f t="shared" si="1"/>
        <v>52.60000000000002</v>
      </c>
      <c r="G46" s="22">
        <v>415.1</v>
      </c>
      <c r="H46" s="22">
        <v>450</v>
      </c>
      <c r="I46" s="23">
        <v>450</v>
      </c>
    </row>
    <row r="47" spans="1:9" ht="121.5" customHeight="1">
      <c r="A47" s="20" t="s">
        <v>78</v>
      </c>
      <c r="B47" s="25" t="s">
        <v>79</v>
      </c>
      <c r="C47" s="21">
        <f>C48</f>
        <v>2746.4</v>
      </c>
      <c r="D47" s="21">
        <f>D48</f>
        <v>1200</v>
      </c>
      <c r="E47" s="21">
        <f>E48</f>
        <v>1154.5</v>
      </c>
      <c r="F47" s="17">
        <f t="shared" si="1"/>
        <v>1591.9</v>
      </c>
      <c r="G47" s="22">
        <f>G48</f>
        <v>700</v>
      </c>
      <c r="H47" s="22">
        <f>H48</f>
        <v>700</v>
      </c>
      <c r="I47" s="23">
        <f>I48</f>
        <v>700</v>
      </c>
    </row>
    <row r="48" spans="1:9" ht="104.25" customHeight="1">
      <c r="A48" s="20" t="s">
        <v>80</v>
      </c>
      <c r="B48" s="25" t="s">
        <v>81</v>
      </c>
      <c r="C48" s="21">
        <v>2746.4</v>
      </c>
      <c r="D48" s="21">
        <v>1200</v>
      </c>
      <c r="E48" s="21">
        <v>1154.5</v>
      </c>
      <c r="F48" s="17">
        <f t="shared" si="1"/>
        <v>1591.9</v>
      </c>
      <c r="G48" s="22">
        <v>700</v>
      </c>
      <c r="H48" s="22">
        <v>700</v>
      </c>
      <c r="I48" s="23">
        <v>700</v>
      </c>
    </row>
    <row r="49" spans="1:9" ht="71.25" customHeight="1">
      <c r="A49" s="25" t="s">
        <v>82</v>
      </c>
      <c r="B49" s="25" t="s">
        <v>83</v>
      </c>
      <c r="C49" s="21"/>
      <c r="D49" s="21"/>
      <c r="E49" s="21"/>
      <c r="F49" s="17"/>
      <c r="G49" s="22">
        <f>G50</f>
        <v>0.3</v>
      </c>
      <c r="H49" s="22">
        <f>H50</f>
        <v>0.3</v>
      </c>
      <c r="I49" s="23">
        <f>I50</f>
        <v>0.3</v>
      </c>
    </row>
    <row r="50" spans="1:9" ht="163.5" customHeight="1">
      <c r="A50" s="25" t="s">
        <v>84</v>
      </c>
      <c r="B50" s="25" t="s">
        <v>85</v>
      </c>
      <c r="C50" s="21"/>
      <c r="D50" s="21"/>
      <c r="E50" s="21"/>
      <c r="F50" s="17"/>
      <c r="G50" s="22">
        <v>0.3</v>
      </c>
      <c r="H50" s="22">
        <v>0.3</v>
      </c>
      <c r="I50" s="23">
        <v>0.3</v>
      </c>
    </row>
    <row r="51" spans="1:9" ht="102" customHeight="1">
      <c r="A51" s="20" t="s">
        <v>86</v>
      </c>
      <c r="B51" s="25" t="s">
        <v>87</v>
      </c>
      <c r="C51" s="21">
        <f>C53</f>
        <v>1700</v>
      </c>
      <c r="D51" s="21">
        <f>D52</f>
        <v>1400</v>
      </c>
      <c r="E51" s="21">
        <f>E53</f>
        <v>1191.5</v>
      </c>
      <c r="F51" s="17">
        <f aca="true" t="shared" si="2" ref="F51:F68">C51-E51</f>
        <v>508.5</v>
      </c>
      <c r="G51" s="22">
        <f>G53</f>
        <v>1500</v>
      </c>
      <c r="H51" s="22">
        <f>H53</f>
        <v>1500</v>
      </c>
      <c r="I51" s="23">
        <f>I53</f>
        <v>1100</v>
      </c>
    </row>
    <row r="52" spans="1:9" ht="102.75" customHeight="1">
      <c r="A52" s="20" t="s">
        <v>88</v>
      </c>
      <c r="B52" s="25" t="s">
        <v>89</v>
      </c>
      <c r="C52" s="21">
        <f>C53</f>
        <v>1700</v>
      </c>
      <c r="D52" s="21">
        <f>D53</f>
        <v>1400</v>
      </c>
      <c r="E52" s="21">
        <f>E53</f>
        <v>1191.5</v>
      </c>
      <c r="F52" s="17">
        <f t="shared" si="2"/>
        <v>508.5</v>
      </c>
      <c r="G52" s="22">
        <f>G53</f>
        <v>1500</v>
      </c>
      <c r="H52" s="22">
        <f>H53</f>
        <v>1500</v>
      </c>
      <c r="I52" s="23">
        <f>I53</f>
        <v>1100</v>
      </c>
    </row>
    <row r="53" spans="1:9" ht="117.75" customHeight="1">
      <c r="A53" s="20" t="s">
        <v>90</v>
      </c>
      <c r="B53" s="31" t="s">
        <v>91</v>
      </c>
      <c r="C53" s="21">
        <v>1700</v>
      </c>
      <c r="D53" s="21">
        <v>1400</v>
      </c>
      <c r="E53" s="21">
        <v>1191.5</v>
      </c>
      <c r="F53" s="17">
        <f t="shared" si="2"/>
        <v>508.5</v>
      </c>
      <c r="G53" s="38">
        <f>1150+350</f>
        <v>1500</v>
      </c>
      <c r="H53" s="38">
        <f>1150+350</f>
        <v>1500</v>
      </c>
      <c r="I53" s="39">
        <v>1100</v>
      </c>
    </row>
    <row r="54" spans="1:9" ht="56.25" customHeight="1">
      <c r="A54" s="15" t="s">
        <v>92</v>
      </c>
      <c r="B54" s="29" t="s">
        <v>93</v>
      </c>
      <c r="C54" s="40">
        <f aca="true" t="shared" si="3" ref="C54:E56">C55</f>
        <v>387.2</v>
      </c>
      <c r="D54" s="40">
        <f t="shared" si="3"/>
        <v>370</v>
      </c>
      <c r="E54" s="40">
        <f t="shared" si="3"/>
        <v>349.5</v>
      </c>
      <c r="F54" s="17">
        <f t="shared" si="2"/>
        <v>37.69999999999999</v>
      </c>
      <c r="G54" s="18">
        <f aca="true" t="shared" si="4" ref="G54:I56">G55</f>
        <v>237.5</v>
      </c>
      <c r="H54" s="18">
        <f t="shared" si="4"/>
        <v>250.1</v>
      </c>
      <c r="I54" s="19">
        <f t="shared" si="4"/>
        <v>289.8</v>
      </c>
    </row>
    <row r="55" spans="1:9" ht="30" customHeight="1">
      <c r="A55" s="30" t="s">
        <v>94</v>
      </c>
      <c r="B55" s="31" t="s">
        <v>95</v>
      </c>
      <c r="C55" s="41">
        <f t="shared" si="3"/>
        <v>387.2</v>
      </c>
      <c r="D55" s="41">
        <f t="shared" si="3"/>
        <v>370</v>
      </c>
      <c r="E55" s="41">
        <f t="shared" si="3"/>
        <v>349.5</v>
      </c>
      <c r="F55" s="17">
        <f t="shared" si="2"/>
        <v>37.69999999999999</v>
      </c>
      <c r="G55" s="22">
        <f t="shared" si="4"/>
        <v>237.5</v>
      </c>
      <c r="H55" s="22">
        <f t="shared" si="4"/>
        <v>250.1</v>
      </c>
      <c r="I55" s="23">
        <f t="shared" si="4"/>
        <v>289.8</v>
      </c>
    </row>
    <row r="56" spans="1:9" ht="33" customHeight="1">
      <c r="A56" s="30" t="s">
        <v>96</v>
      </c>
      <c r="B56" s="31" t="s">
        <v>97</v>
      </c>
      <c r="C56" s="41">
        <f t="shared" si="3"/>
        <v>387.2</v>
      </c>
      <c r="D56" s="41">
        <f t="shared" si="3"/>
        <v>370</v>
      </c>
      <c r="E56" s="41">
        <f t="shared" si="3"/>
        <v>349.5</v>
      </c>
      <c r="F56" s="17">
        <f t="shared" si="2"/>
        <v>37.69999999999999</v>
      </c>
      <c r="G56" s="22">
        <f t="shared" si="4"/>
        <v>237.5</v>
      </c>
      <c r="H56" s="22">
        <f t="shared" si="4"/>
        <v>250.1</v>
      </c>
      <c r="I56" s="23">
        <f t="shared" si="4"/>
        <v>289.8</v>
      </c>
    </row>
    <row r="57" spans="1:12" ht="36.75" customHeight="1">
      <c r="A57" s="30" t="s">
        <v>98</v>
      </c>
      <c r="B57" s="31" t="s">
        <v>99</v>
      </c>
      <c r="C57" s="21">
        <v>387.2</v>
      </c>
      <c r="D57" s="21">
        <v>370</v>
      </c>
      <c r="E57" s="21">
        <v>349.5</v>
      </c>
      <c r="F57" s="17">
        <f t="shared" si="2"/>
        <v>37.69999999999999</v>
      </c>
      <c r="G57" s="22">
        <v>237.5</v>
      </c>
      <c r="H57" s="22">
        <v>250.1</v>
      </c>
      <c r="I57" s="23">
        <v>289.8</v>
      </c>
      <c r="J57" s="42"/>
      <c r="K57" s="42"/>
      <c r="L57" s="42"/>
    </row>
    <row r="58" spans="1:9" ht="39.75" customHeight="1">
      <c r="A58" s="15" t="s">
        <v>100</v>
      </c>
      <c r="B58" s="36" t="s">
        <v>101</v>
      </c>
      <c r="C58" s="17" t="e">
        <f>C59+#REF!</f>
        <v>#REF!</v>
      </c>
      <c r="D58" s="17" t="e">
        <f>D59+#REF!</f>
        <v>#REF!</v>
      </c>
      <c r="E58" s="17" t="e">
        <f>E59+#REF!</f>
        <v>#REF!</v>
      </c>
      <c r="F58" s="17" t="e">
        <f t="shared" si="2"/>
        <v>#REF!</v>
      </c>
      <c r="G58" s="18">
        <f aca="true" t="shared" si="5" ref="G58:I59">G59</f>
        <v>300</v>
      </c>
      <c r="H58" s="18">
        <f t="shared" si="5"/>
        <v>300</v>
      </c>
      <c r="I58" s="19">
        <f t="shared" si="5"/>
        <v>300</v>
      </c>
    </row>
    <row r="59" spans="1:9" ht="87.75" customHeight="1">
      <c r="A59" s="20" t="s">
        <v>102</v>
      </c>
      <c r="B59" s="25" t="s">
        <v>103</v>
      </c>
      <c r="C59" s="21">
        <f>C60</f>
        <v>570</v>
      </c>
      <c r="D59" s="21">
        <f>D60</f>
        <v>800</v>
      </c>
      <c r="E59" s="21">
        <f>E60</f>
        <v>710</v>
      </c>
      <c r="F59" s="17">
        <f t="shared" si="2"/>
        <v>-140</v>
      </c>
      <c r="G59" s="22">
        <f t="shared" si="5"/>
        <v>300</v>
      </c>
      <c r="H59" s="22">
        <f t="shared" si="5"/>
        <v>300</v>
      </c>
      <c r="I59" s="23">
        <f t="shared" si="5"/>
        <v>300</v>
      </c>
    </row>
    <row r="60" spans="1:9" ht="69.75" customHeight="1">
      <c r="A60" s="20" t="s">
        <v>104</v>
      </c>
      <c r="B60" s="25" t="s">
        <v>105</v>
      </c>
      <c r="C60" s="21">
        <v>570</v>
      </c>
      <c r="D60" s="21">
        <v>800</v>
      </c>
      <c r="E60" s="21">
        <v>710</v>
      </c>
      <c r="F60" s="17">
        <f t="shared" si="2"/>
        <v>-140</v>
      </c>
      <c r="G60" s="22">
        <v>300</v>
      </c>
      <c r="H60" s="22">
        <v>300</v>
      </c>
      <c r="I60" s="23">
        <v>300</v>
      </c>
    </row>
    <row r="61" spans="1:9" ht="15.75">
      <c r="A61" s="43" t="s">
        <v>106</v>
      </c>
      <c r="B61" s="36" t="s">
        <v>107</v>
      </c>
      <c r="C61" s="44" t="e">
        <f>#REF!+C62+#REF!</f>
        <v>#REF!</v>
      </c>
      <c r="D61" s="44" t="e">
        <f>#REF!+D62+#REF!</f>
        <v>#REF!</v>
      </c>
      <c r="E61" s="44" t="e">
        <f>#REF!+E62+#REF!</f>
        <v>#REF!</v>
      </c>
      <c r="F61" s="17" t="e">
        <f t="shared" si="2"/>
        <v>#REF!</v>
      </c>
      <c r="G61" s="18">
        <f aca="true" t="shared" si="6" ref="G61:I62">G62</f>
        <v>100</v>
      </c>
      <c r="H61" s="18">
        <f t="shared" si="6"/>
        <v>100</v>
      </c>
      <c r="I61" s="19">
        <f t="shared" si="6"/>
        <v>100</v>
      </c>
    </row>
    <row r="62" spans="1:9" ht="47.25" customHeight="1">
      <c r="A62" s="45" t="s">
        <v>108</v>
      </c>
      <c r="B62" s="46" t="s">
        <v>109</v>
      </c>
      <c r="C62" s="41">
        <f>C63</f>
        <v>6.2</v>
      </c>
      <c r="D62" s="41">
        <f>D63</f>
        <v>4.2</v>
      </c>
      <c r="E62" s="41">
        <f>E63</f>
        <v>4.2</v>
      </c>
      <c r="F62" s="17">
        <f t="shared" si="2"/>
        <v>2</v>
      </c>
      <c r="G62" s="22">
        <f t="shared" si="6"/>
        <v>100</v>
      </c>
      <c r="H62" s="22">
        <f t="shared" si="6"/>
        <v>100</v>
      </c>
      <c r="I62" s="23">
        <f t="shared" si="6"/>
        <v>100</v>
      </c>
    </row>
    <row r="63" spans="1:9" ht="71.25" customHeight="1">
      <c r="A63" s="45" t="s">
        <v>110</v>
      </c>
      <c r="B63" s="37" t="s">
        <v>111</v>
      </c>
      <c r="C63" s="41">
        <v>6.2</v>
      </c>
      <c r="D63" s="41">
        <v>4.2</v>
      </c>
      <c r="E63" s="41">
        <v>4.2</v>
      </c>
      <c r="F63" s="17">
        <f t="shared" si="2"/>
        <v>2</v>
      </c>
      <c r="G63" s="47">
        <v>100</v>
      </c>
      <c r="H63" s="47">
        <v>100</v>
      </c>
      <c r="I63" s="48">
        <v>100</v>
      </c>
    </row>
    <row r="64" spans="1:9" ht="21" customHeight="1">
      <c r="A64" s="15" t="s">
        <v>112</v>
      </c>
      <c r="B64" s="36" t="s">
        <v>113</v>
      </c>
      <c r="C64" s="24" t="e">
        <f>C65+#REF!+#REF!</f>
        <v>#REF!</v>
      </c>
      <c r="D64" s="24" t="e">
        <f>D65+#REF!+#REF!</f>
        <v>#REF!</v>
      </c>
      <c r="E64" s="24" t="e">
        <f>E65</f>
        <v>#REF!</v>
      </c>
      <c r="F64" s="17" t="e">
        <f t="shared" si="2"/>
        <v>#REF!</v>
      </c>
      <c r="G64" s="18">
        <f>G65</f>
        <v>121695.99999999999</v>
      </c>
      <c r="H64" s="18">
        <f>H65</f>
        <v>105632.3</v>
      </c>
      <c r="I64" s="19">
        <f>I65</f>
        <v>86957.09999999999</v>
      </c>
    </row>
    <row r="65" spans="1:9" ht="40.5" customHeight="1">
      <c r="A65" s="20" t="s">
        <v>114</v>
      </c>
      <c r="B65" s="25" t="s">
        <v>115</v>
      </c>
      <c r="C65" s="24" t="e">
        <f>C66+C96+C90+C99</f>
        <v>#REF!</v>
      </c>
      <c r="D65" s="24" t="e">
        <f>D66+D96+D90+D99</f>
        <v>#REF!</v>
      </c>
      <c r="E65" s="24" t="e">
        <f>E66+E96+E90+E99+#REF!+#REF!</f>
        <v>#REF!</v>
      </c>
      <c r="F65" s="17" t="e">
        <f t="shared" si="2"/>
        <v>#REF!</v>
      </c>
      <c r="G65" s="18">
        <f>G66+G69+G96+G99</f>
        <v>121695.99999999999</v>
      </c>
      <c r="H65" s="18">
        <f>H66+H69+H96+H99</f>
        <v>105632.3</v>
      </c>
      <c r="I65" s="19">
        <f>I66+I69+I96+I99</f>
        <v>86957.09999999999</v>
      </c>
    </row>
    <row r="66" spans="1:9" ht="37.5" customHeight="1">
      <c r="A66" s="15" t="s">
        <v>116</v>
      </c>
      <c r="B66" s="36" t="s">
        <v>117</v>
      </c>
      <c r="C66" s="24">
        <f aca="true" t="shared" si="7" ref="C66:E67">C67</f>
        <v>4428.9</v>
      </c>
      <c r="D66" s="24">
        <f t="shared" si="7"/>
        <v>4428.9</v>
      </c>
      <c r="E66" s="24">
        <f t="shared" si="7"/>
        <v>3811.6</v>
      </c>
      <c r="F66" s="17">
        <f t="shared" si="2"/>
        <v>617.2999999999997</v>
      </c>
      <c r="G66" s="18">
        <f aca="true" t="shared" si="8" ref="G66:I67">G67</f>
        <v>0</v>
      </c>
      <c r="H66" s="18">
        <f t="shared" si="8"/>
        <v>4199</v>
      </c>
      <c r="I66" s="19">
        <f t="shared" si="8"/>
        <v>1145.5</v>
      </c>
    </row>
    <row r="67" spans="1:9" ht="69" customHeight="1">
      <c r="A67" s="20" t="s">
        <v>118</v>
      </c>
      <c r="B67" s="25" t="s">
        <v>119</v>
      </c>
      <c r="C67" s="21">
        <f t="shared" si="7"/>
        <v>4428.9</v>
      </c>
      <c r="D67" s="21">
        <f t="shared" si="7"/>
        <v>4428.9</v>
      </c>
      <c r="E67" s="21">
        <f t="shared" si="7"/>
        <v>3811.6</v>
      </c>
      <c r="F67" s="17">
        <f t="shared" si="2"/>
        <v>617.2999999999997</v>
      </c>
      <c r="G67" s="22">
        <f t="shared" si="8"/>
        <v>0</v>
      </c>
      <c r="H67" s="22">
        <f t="shared" si="8"/>
        <v>4199</v>
      </c>
      <c r="I67" s="23">
        <f t="shared" si="8"/>
        <v>1145.5</v>
      </c>
    </row>
    <row r="68" spans="1:9" ht="49.5" customHeight="1">
      <c r="A68" s="20" t="s">
        <v>120</v>
      </c>
      <c r="B68" s="31" t="s">
        <v>121</v>
      </c>
      <c r="C68" s="21">
        <v>4428.9</v>
      </c>
      <c r="D68" s="21">
        <v>4428.9</v>
      </c>
      <c r="E68" s="21">
        <v>3811.6</v>
      </c>
      <c r="F68" s="17">
        <f t="shared" si="2"/>
        <v>617.2999999999997</v>
      </c>
      <c r="G68" s="22"/>
      <c r="H68" s="22">
        <v>4199</v>
      </c>
      <c r="I68" s="23">
        <v>1145.5</v>
      </c>
    </row>
    <row r="69" spans="1:9" ht="52.5" customHeight="1">
      <c r="A69" s="15" t="s">
        <v>122</v>
      </c>
      <c r="B69" s="36" t="s">
        <v>123</v>
      </c>
      <c r="C69" s="21"/>
      <c r="D69" s="21"/>
      <c r="E69" s="21"/>
      <c r="F69" s="17"/>
      <c r="G69" s="18">
        <f>G70+G72+G79+G84+G86+G88+G90+G82</f>
        <v>118965.59999999999</v>
      </c>
      <c r="H69" s="18">
        <f>H70+H72+H79+H84+H86+H88+H90+H82+H74+H76</f>
        <v>99408.7</v>
      </c>
      <c r="I69" s="19">
        <f>I70+I72+I79+I84+I86+I88+I90+I82</f>
        <v>77926.9</v>
      </c>
    </row>
    <row r="70" spans="1:9" ht="46.5" customHeight="1" hidden="1">
      <c r="A70" s="20" t="s">
        <v>124</v>
      </c>
      <c r="B70" s="28" t="s">
        <v>125</v>
      </c>
      <c r="C70" s="21"/>
      <c r="D70" s="21"/>
      <c r="E70" s="21"/>
      <c r="F70" s="17"/>
      <c r="G70" s="22">
        <f>G71</f>
        <v>0</v>
      </c>
      <c r="H70" s="22">
        <f>H71</f>
        <v>0</v>
      </c>
      <c r="I70" s="23">
        <f>I71</f>
        <v>0</v>
      </c>
    </row>
    <row r="71" spans="1:9" ht="47.25" customHeight="1" hidden="1">
      <c r="A71" s="20" t="s">
        <v>126</v>
      </c>
      <c r="B71" s="28" t="s">
        <v>127</v>
      </c>
      <c r="C71" s="21"/>
      <c r="D71" s="21"/>
      <c r="E71" s="21"/>
      <c r="F71" s="17"/>
      <c r="G71" s="22">
        <v>0</v>
      </c>
      <c r="H71" s="22">
        <v>0</v>
      </c>
      <c r="I71" s="23">
        <v>0</v>
      </c>
    </row>
    <row r="72" spans="1:9" ht="162.75" customHeight="1">
      <c r="A72" s="45" t="s">
        <v>128</v>
      </c>
      <c r="B72" s="37" t="s">
        <v>129</v>
      </c>
      <c r="C72" s="21"/>
      <c r="D72" s="21"/>
      <c r="E72" s="21"/>
      <c r="F72" s="17"/>
      <c r="G72" s="22">
        <f>G73</f>
        <v>89502.5</v>
      </c>
      <c r="H72" s="22">
        <f>H73</f>
        <v>0</v>
      </c>
      <c r="I72" s="23">
        <f>I73</f>
        <v>69627</v>
      </c>
    </row>
    <row r="73" spans="1:9" ht="165" customHeight="1">
      <c r="A73" s="60" t="s">
        <v>130</v>
      </c>
      <c r="B73" s="64" t="s">
        <v>131</v>
      </c>
      <c r="C73" s="65"/>
      <c r="D73" s="65"/>
      <c r="E73" s="65"/>
      <c r="F73" s="66"/>
      <c r="G73" s="67">
        <v>89502.5</v>
      </c>
      <c r="H73" s="67">
        <v>0</v>
      </c>
      <c r="I73" s="61">
        <v>69627</v>
      </c>
    </row>
    <row r="74" spans="1:9" ht="96.75" customHeight="1">
      <c r="A74" s="75" t="s">
        <v>182</v>
      </c>
      <c r="B74" s="76" t="s">
        <v>184</v>
      </c>
      <c r="C74" s="73"/>
      <c r="D74" s="73"/>
      <c r="E74" s="73"/>
      <c r="F74" s="74"/>
      <c r="G74" s="63"/>
      <c r="H74" s="63">
        <f>H75</f>
        <v>65678</v>
      </c>
      <c r="I74" s="63">
        <f>I75</f>
        <v>0</v>
      </c>
    </row>
    <row r="75" spans="1:9" ht="93.75" customHeight="1">
      <c r="A75" s="75" t="s">
        <v>183</v>
      </c>
      <c r="B75" s="76" t="s">
        <v>185</v>
      </c>
      <c r="C75" s="73"/>
      <c r="D75" s="73"/>
      <c r="E75" s="73"/>
      <c r="F75" s="74"/>
      <c r="G75" s="63"/>
      <c r="H75" s="63">
        <v>65678</v>
      </c>
      <c r="I75" s="63">
        <v>0</v>
      </c>
    </row>
    <row r="76" spans="1:9" ht="71.25" customHeight="1">
      <c r="A76" s="75" t="s">
        <v>186</v>
      </c>
      <c r="B76" s="76" t="s">
        <v>181</v>
      </c>
      <c r="C76" s="73"/>
      <c r="D76" s="73"/>
      <c r="E76" s="73"/>
      <c r="F76" s="74"/>
      <c r="G76" s="63"/>
      <c r="H76" s="63">
        <f>H77</f>
        <v>20693</v>
      </c>
      <c r="I76" s="63">
        <f>I77</f>
        <v>0</v>
      </c>
    </row>
    <row r="77" spans="1:9" ht="64.5" customHeight="1">
      <c r="A77" s="75" t="s">
        <v>187</v>
      </c>
      <c r="B77" s="76" t="s">
        <v>188</v>
      </c>
      <c r="C77" s="73"/>
      <c r="D77" s="73"/>
      <c r="E77" s="73"/>
      <c r="F77" s="74"/>
      <c r="G77" s="63"/>
      <c r="H77" s="63">
        <v>20693</v>
      </c>
      <c r="I77" s="63">
        <v>0</v>
      </c>
    </row>
    <row r="78" spans="1:9" ht="75" customHeight="1" hidden="1">
      <c r="A78" s="68"/>
      <c r="B78" s="69"/>
      <c r="C78" s="70"/>
      <c r="D78" s="70"/>
      <c r="E78" s="70"/>
      <c r="F78" s="71"/>
      <c r="G78" s="72"/>
      <c r="H78" s="72"/>
      <c r="I78" s="62"/>
    </row>
    <row r="79" spans="1:9" ht="132" customHeight="1">
      <c r="A79" s="45" t="s">
        <v>132</v>
      </c>
      <c r="B79" s="37" t="s">
        <v>133</v>
      </c>
      <c r="C79" s="21"/>
      <c r="D79" s="21"/>
      <c r="E79" s="21"/>
      <c r="F79" s="17"/>
      <c r="G79" s="22">
        <f>G80+G81</f>
        <v>1369.9</v>
      </c>
      <c r="H79" s="22">
        <f>H80+H81</f>
        <v>0</v>
      </c>
      <c r="I79" s="23">
        <f>I80+I81</f>
        <v>1066.4</v>
      </c>
    </row>
    <row r="80" spans="1:9" ht="98.25" customHeight="1" hidden="1">
      <c r="A80" s="45" t="s">
        <v>134</v>
      </c>
      <c r="B80" s="25" t="s">
        <v>135</v>
      </c>
      <c r="C80" s="21"/>
      <c r="D80" s="21"/>
      <c r="E80" s="21"/>
      <c r="F80" s="17"/>
      <c r="G80" s="22">
        <v>0</v>
      </c>
      <c r="H80" s="22">
        <v>0</v>
      </c>
      <c r="I80" s="23">
        <v>0</v>
      </c>
    </row>
    <row r="81" spans="1:9" ht="119.25" customHeight="1">
      <c r="A81" s="45" t="s">
        <v>134</v>
      </c>
      <c r="B81" s="25" t="s">
        <v>135</v>
      </c>
      <c r="C81" s="21"/>
      <c r="D81" s="21"/>
      <c r="E81" s="21"/>
      <c r="F81" s="17"/>
      <c r="G81" s="22">
        <v>1369.9</v>
      </c>
      <c r="H81" s="22">
        <v>0</v>
      </c>
      <c r="I81" s="23">
        <v>1066.4</v>
      </c>
    </row>
    <row r="82" spans="1:9" ht="41.25" customHeight="1">
      <c r="A82" s="83" t="s">
        <v>136</v>
      </c>
      <c r="B82" s="49" t="s">
        <v>137</v>
      </c>
      <c r="C82" s="21"/>
      <c r="D82" s="21"/>
      <c r="E82" s="21"/>
      <c r="F82" s="17"/>
      <c r="G82" s="22">
        <f>G83</f>
        <v>61</v>
      </c>
      <c r="H82" s="22">
        <f>H83</f>
        <v>61</v>
      </c>
      <c r="I82" s="23">
        <f>I83</f>
        <v>61.1</v>
      </c>
    </row>
    <row r="83" spans="1:9" ht="54" customHeight="1">
      <c r="A83" s="83" t="s">
        <v>138</v>
      </c>
      <c r="B83" s="31" t="s">
        <v>139</v>
      </c>
      <c r="C83" s="21"/>
      <c r="D83" s="21"/>
      <c r="E83" s="21"/>
      <c r="F83" s="17"/>
      <c r="G83" s="22">
        <v>61</v>
      </c>
      <c r="H83" s="22">
        <v>61</v>
      </c>
      <c r="I83" s="23">
        <v>61.1</v>
      </c>
    </row>
    <row r="84" spans="1:9" ht="42.75" customHeight="1">
      <c r="A84" s="45" t="s">
        <v>140</v>
      </c>
      <c r="B84" s="37" t="s">
        <v>141</v>
      </c>
      <c r="C84" s="21"/>
      <c r="D84" s="21"/>
      <c r="E84" s="21"/>
      <c r="F84" s="17"/>
      <c r="G84" s="22">
        <f>G85</f>
        <v>5521.6</v>
      </c>
      <c r="H84" s="22">
        <f>H85</f>
        <v>5986.1</v>
      </c>
      <c r="I84" s="23">
        <f>I85</f>
        <v>0</v>
      </c>
    </row>
    <row r="85" spans="1:9" ht="56.25" customHeight="1">
      <c r="A85" s="45" t="s">
        <v>142</v>
      </c>
      <c r="B85" s="37" t="s">
        <v>143</v>
      </c>
      <c r="C85" s="21"/>
      <c r="D85" s="21"/>
      <c r="E85" s="21"/>
      <c r="F85" s="17"/>
      <c r="G85" s="22">
        <v>5521.6</v>
      </c>
      <c r="H85" s="22">
        <v>5986.1</v>
      </c>
      <c r="I85" s="23">
        <v>0</v>
      </c>
    </row>
    <row r="86" spans="1:9" ht="74.25" customHeight="1" hidden="1">
      <c r="A86" s="30" t="s">
        <v>144</v>
      </c>
      <c r="B86" s="50" t="s">
        <v>145</v>
      </c>
      <c r="C86" s="21"/>
      <c r="D86" s="21"/>
      <c r="E86" s="21"/>
      <c r="F86" s="17"/>
      <c r="G86" s="22">
        <f>G87</f>
        <v>11317.2</v>
      </c>
      <c r="H86" s="22">
        <f>H87</f>
        <v>0</v>
      </c>
      <c r="I86" s="23">
        <f>I87</f>
        <v>0</v>
      </c>
    </row>
    <row r="87" spans="1:9" ht="84" customHeight="1" hidden="1">
      <c r="A87" s="30" t="s">
        <v>146</v>
      </c>
      <c r="B87" s="51" t="s">
        <v>147</v>
      </c>
      <c r="C87" s="21"/>
      <c r="D87" s="21"/>
      <c r="E87" s="21"/>
      <c r="F87" s="17"/>
      <c r="G87" s="22">
        <v>11317.2</v>
      </c>
      <c r="H87" s="22">
        <v>0</v>
      </c>
      <c r="I87" s="23">
        <v>0</v>
      </c>
    </row>
    <row r="88" spans="1:9" ht="114" customHeight="1" hidden="1">
      <c r="A88" s="52" t="s">
        <v>148</v>
      </c>
      <c r="B88" s="25" t="s">
        <v>149</v>
      </c>
      <c r="C88" s="21"/>
      <c r="D88" s="21"/>
      <c r="E88" s="21"/>
      <c r="F88" s="53"/>
      <c r="G88" s="22">
        <f>G89</f>
        <v>0</v>
      </c>
      <c r="H88" s="22">
        <f>H89</f>
        <v>0</v>
      </c>
      <c r="I88" s="23">
        <f>I89</f>
        <v>0</v>
      </c>
    </row>
    <row r="89" spans="1:9" ht="114" customHeight="1" hidden="1">
      <c r="A89" s="52" t="s">
        <v>150</v>
      </c>
      <c r="B89" s="25" t="s">
        <v>151</v>
      </c>
      <c r="C89" s="21"/>
      <c r="D89" s="21"/>
      <c r="E89" s="21"/>
      <c r="F89" s="53"/>
      <c r="G89" s="22">
        <v>0</v>
      </c>
      <c r="H89" s="22">
        <v>0</v>
      </c>
      <c r="I89" s="23">
        <v>0</v>
      </c>
    </row>
    <row r="90" spans="1:9" ht="15.75">
      <c r="A90" s="15" t="s">
        <v>152</v>
      </c>
      <c r="B90" s="36" t="s">
        <v>153</v>
      </c>
      <c r="C90" s="24" t="e">
        <f>C91</f>
        <v>#REF!</v>
      </c>
      <c r="D90" s="24" t="e">
        <f>D91</f>
        <v>#REF!</v>
      </c>
      <c r="E90" s="24" t="e">
        <f>E91</f>
        <v>#REF!</v>
      </c>
      <c r="F90" s="17" t="e">
        <f>C90-E90</f>
        <v>#REF!</v>
      </c>
      <c r="G90" s="18">
        <f>G91</f>
        <v>11193.4</v>
      </c>
      <c r="H90" s="18">
        <f>H91</f>
        <v>6990.6</v>
      </c>
      <c r="I90" s="19">
        <f>I91</f>
        <v>7172.4</v>
      </c>
    </row>
    <row r="91" spans="1:9" ht="39" customHeight="1">
      <c r="A91" s="20" t="s">
        <v>154</v>
      </c>
      <c r="B91" s="54" t="s">
        <v>155</v>
      </c>
      <c r="C91" s="21" t="e">
        <f>C93+C94+C95+C95+#REF!+#REF!+#REF!+#REF!</f>
        <v>#REF!</v>
      </c>
      <c r="D91" s="21" t="e">
        <f>D93+D94+D95+D95+#REF!+#REF!+#REF!+#REF!</f>
        <v>#REF!</v>
      </c>
      <c r="E91" s="21" t="e">
        <f>E93+E94+E95+#REF!+#REF!+#REF!+#REF!+#REF!+E95</f>
        <v>#REF!</v>
      </c>
      <c r="F91" s="17" t="e">
        <f>C91-E91</f>
        <v>#REF!</v>
      </c>
      <c r="G91" s="22">
        <f>G93+G94+G95+G92</f>
        <v>11193.4</v>
      </c>
      <c r="H91" s="22">
        <f>H93+H94+H95+H92</f>
        <v>6990.6</v>
      </c>
      <c r="I91" s="23">
        <f>I93+I94+I95+I92</f>
        <v>7172.4</v>
      </c>
    </row>
    <row r="92" spans="1:9" ht="87" customHeight="1">
      <c r="A92" s="20" t="s">
        <v>156</v>
      </c>
      <c r="B92" s="59" t="s">
        <v>157</v>
      </c>
      <c r="C92" s="21"/>
      <c r="D92" s="21"/>
      <c r="E92" s="21"/>
      <c r="F92" s="17"/>
      <c r="G92" s="22">
        <v>7301</v>
      </c>
      <c r="H92" s="22">
        <f>4773-2176</f>
        <v>2597</v>
      </c>
      <c r="I92" s="23">
        <f>4773-1493</f>
        <v>3280</v>
      </c>
    </row>
    <row r="93" spans="1:9" ht="94.5" hidden="1">
      <c r="A93" s="20" t="s">
        <v>158</v>
      </c>
      <c r="B93" s="25" t="s">
        <v>159</v>
      </c>
      <c r="C93" s="21">
        <v>0.7</v>
      </c>
      <c r="D93" s="21">
        <v>0.7</v>
      </c>
      <c r="E93" s="21">
        <v>0</v>
      </c>
      <c r="F93" s="17">
        <f>C93-E93</f>
        <v>0.7</v>
      </c>
      <c r="G93" s="22">
        <v>0</v>
      </c>
      <c r="H93" s="22">
        <v>0</v>
      </c>
      <c r="I93" s="23">
        <v>0</v>
      </c>
    </row>
    <row r="94" spans="1:9" ht="136.5" customHeight="1">
      <c r="A94" s="20" t="s">
        <v>160</v>
      </c>
      <c r="B94" s="25" t="s">
        <v>161</v>
      </c>
      <c r="C94" s="21">
        <v>2983.7</v>
      </c>
      <c r="D94" s="21">
        <v>2983.7</v>
      </c>
      <c r="E94" s="21">
        <v>2983.7</v>
      </c>
      <c r="F94" s="17">
        <f>C94-E94</f>
        <v>0</v>
      </c>
      <c r="G94" s="22">
        <v>3892.4</v>
      </c>
      <c r="H94" s="22">
        <v>3892.4</v>
      </c>
      <c r="I94" s="23">
        <v>3892.4</v>
      </c>
    </row>
    <row r="95" spans="1:9" ht="63">
      <c r="A95" s="20" t="s">
        <v>162</v>
      </c>
      <c r="B95" s="25" t="s">
        <v>163</v>
      </c>
      <c r="C95" s="21">
        <v>504</v>
      </c>
      <c r="D95" s="21">
        <v>504</v>
      </c>
      <c r="E95" s="21">
        <v>219.2</v>
      </c>
      <c r="F95" s="21"/>
      <c r="G95" s="22">
        <v>0</v>
      </c>
      <c r="H95" s="22">
        <v>501.2</v>
      </c>
      <c r="I95" s="23">
        <v>0</v>
      </c>
    </row>
    <row r="96" spans="1:9" ht="33" customHeight="1">
      <c r="A96" s="15" t="s">
        <v>164</v>
      </c>
      <c r="B96" s="36" t="s">
        <v>165</v>
      </c>
      <c r="C96" s="24">
        <f aca="true" t="shared" si="9" ref="C96:E97">C97</f>
        <v>607.6</v>
      </c>
      <c r="D96" s="24">
        <f t="shared" si="9"/>
        <v>607.6</v>
      </c>
      <c r="E96" s="24">
        <f t="shared" si="9"/>
        <v>607.6</v>
      </c>
      <c r="F96" s="17">
        <f>C96-E96</f>
        <v>0</v>
      </c>
      <c r="G96" s="18">
        <f aca="true" t="shared" si="10" ref="G96:I97">G97</f>
        <v>868.5</v>
      </c>
      <c r="H96" s="18">
        <f t="shared" si="10"/>
        <v>906.6</v>
      </c>
      <c r="I96" s="19">
        <f t="shared" si="10"/>
        <v>935.5</v>
      </c>
    </row>
    <row r="97" spans="1:9" ht="55.5" customHeight="1">
      <c r="A97" s="20" t="s">
        <v>166</v>
      </c>
      <c r="B97" s="25" t="s">
        <v>167</v>
      </c>
      <c r="C97" s="24">
        <f t="shared" si="9"/>
        <v>607.6</v>
      </c>
      <c r="D97" s="24">
        <f t="shared" si="9"/>
        <v>607.6</v>
      </c>
      <c r="E97" s="24">
        <f t="shared" si="9"/>
        <v>607.6</v>
      </c>
      <c r="F97" s="17">
        <f>C97-E97</f>
        <v>0</v>
      </c>
      <c r="G97" s="22">
        <f t="shared" si="10"/>
        <v>868.5</v>
      </c>
      <c r="H97" s="22">
        <f t="shared" si="10"/>
        <v>906.6</v>
      </c>
      <c r="I97" s="23">
        <f t="shared" si="10"/>
        <v>935.5</v>
      </c>
    </row>
    <row r="98" spans="1:9" ht="69" customHeight="1">
      <c r="A98" s="20" t="s">
        <v>168</v>
      </c>
      <c r="B98" s="54" t="s">
        <v>169</v>
      </c>
      <c r="C98" s="21">
        <v>607.6</v>
      </c>
      <c r="D98" s="21">
        <v>607.6</v>
      </c>
      <c r="E98" s="21">
        <v>607.6</v>
      </c>
      <c r="F98" s="17">
        <f>C98-E98</f>
        <v>0</v>
      </c>
      <c r="G98" s="22">
        <v>868.5</v>
      </c>
      <c r="H98" s="22">
        <v>906.6</v>
      </c>
      <c r="I98" s="23">
        <v>935.5</v>
      </c>
    </row>
    <row r="99" spans="1:9" ht="22.5" customHeight="1">
      <c r="A99" s="36" t="s">
        <v>170</v>
      </c>
      <c r="B99" s="55" t="s">
        <v>171</v>
      </c>
      <c r="C99" s="24">
        <f>C105</f>
        <v>15536.5</v>
      </c>
      <c r="D99" s="24">
        <f>D105</f>
        <v>15724.5</v>
      </c>
      <c r="E99" s="24">
        <f>E105</f>
        <v>15724.5</v>
      </c>
      <c r="F99" s="17">
        <f>C99-E99</f>
        <v>-188</v>
      </c>
      <c r="G99" s="18">
        <f>G104+G100</f>
        <v>1861.9</v>
      </c>
      <c r="H99" s="18">
        <f>H104+H100</f>
        <v>1118</v>
      </c>
      <c r="I99" s="19">
        <f>I104+I100+I102</f>
        <v>6949.2</v>
      </c>
    </row>
    <row r="100" spans="1:9" ht="78.75" hidden="1">
      <c r="A100" s="25" t="s">
        <v>172</v>
      </c>
      <c r="B100" s="54" t="s">
        <v>173</v>
      </c>
      <c r="C100" s="24"/>
      <c r="D100" s="24"/>
      <c r="E100" s="24"/>
      <c r="F100" s="17"/>
      <c r="G100" s="22">
        <f>G101</f>
        <v>0</v>
      </c>
      <c r="H100" s="22">
        <f>H101</f>
        <v>0</v>
      </c>
      <c r="I100" s="23">
        <f>I101</f>
        <v>0</v>
      </c>
    </row>
    <row r="101" spans="1:9" ht="50.25" customHeight="1" hidden="1">
      <c r="A101" s="25" t="s">
        <v>174</v>
      </c>
      <c r="B101" s="54" t="s">
        <v>175</v>
      </c>
      <c r="C101" s="24"/>
      <c r="D101" s="24"/>
      <c r="E101" s="24"/>
      <c r="F101" s="17"/>
      <c r="G101" s="22">
        <v>0</v>
      </c>
      <c r="H101" s="22">
        <v>0</v>
      </c>
      <c r="I101" s="23">
        <v>0</v>
      </c>
    </row>
    <row r="102" spans="1:9" ht="84.75" customHeight="1">
      <c r="A102" s="25" t="s">
        <v>172</v>
      </c>
      <c r="B102" s="54" t="s">
        <v>173</v>
      </c>
      <c r="C102" s="24"/>
      <c r="D102" s="24"/>
      <c r="E102" s="24"/>
      <c r="F102" s="17"/>
      <c r="G102" s="22"/>
      <c r="H102" s="22">
        <v>0</v>
      </c>
      <c r="I102" s="23">
        <f>I103</f>
        <v>6757.2</v>
      </c>
    </row>
    <row r="103" spans="1:9" ht="103.5" customHeight="1">
      <c r="A103" s="25" t="s">
        <v>174</v>
      </c>
      <c r="B103" s="54" t="s">
        <v>175</v>
      </c>
      <c r="C103" s="24"/>
      <c r="D103" s="24"/>
      <c r="E103" s="24"/>
      <c r="F103" s="17"/>
      <c r="G103" s="22"/>
      <c r="H103" s="22">
        <v>0</v>
      </c>
      <c r="I103" s="23">
        <v>6757.2</v>
      </c>
    </row>
    <row r="104" spans="1:9" ht="42.75" customHeight="1">
      <c r="A104" s="20" t="s">
        <v>176</v>
      </c>
      <c r="B104" s="54" t="s">
        <v>177</v>
      </c>
      <c r="C104" s="21">
        <f>C105</f>
        <v>15536.5</v>
      </c>
      <c r="D104" s="21">
        <f>D105</f>
        <v>15724.5</v>
      </c>
      <c r="E104" s="21">
        <f>E105</f>
        <v>15724.5</v>
      </c>
      <c r="F104" s="17">
        <f>C104-E104</f>
        <v>-188</v>
      </c>
      <c r="G104" s="22">
        <f>G105</f>
        <v>1861.9</v>
      </c>
      <c r="H104" s="22">
        <f>H105</f>
        <v>1118</v>
      </c>
      <c r="I104" s="23">
        <f>I105</f>
        <v>192</v>
      </c>
    </row>
    <row r="105" spans="1:9" ht="36.75" customHeight="1">
      <c r="A105" s="20" t="s">
        <v>178</v>
      </c>
      <c r="B105" s="54" t="s">
        <v>179</v>
      </c>
      <c r="C105" s="21">
        <v>15536.5</v>
      </c>
      <c r="D105" s="21">
        <f>15536.5+188</f>
        <v>15724.5</v>
      </c>
      <c r="E105" s="21">
        <f>15536.5+188</f>
        <v>15724.5</v>
      </c>
      <c r="F105" s="17">
        <f>C105-E105</f>
        <v>-188</v>
      </c>
      <c r="G105" s="22">
        <f>1245+616.9</f>
        <v>1861.9</v>
      </c>
      <c r="H105" s="22">
        <v>1118</v>
      </c>
      <c r="I105" s="23">
        <v>192</v>
      </c>
    </row>
    <row r="106" spans="1:9" ht="15.75">
      <c r="A106" s="15"/>
      <c r="B106" s="36" t="s">
        <v>180</v>
      </c>
      <c r="C106" s="17" t="e">
        <f>C16+C64</f>
        <v>#REF!</v>
      </c>
      <c r="D106" s="17" t="e">
        <f>D16+D64</f>
        <v>#REF!</v>
      </c>
      <c r="E106" s="17" t="e">
        <f>E16+E64</f>
        <v>#REF!</v>
      </c>
      <c r="F106" s="17" t="e">
        <f>C106-E106</f>
        <v>#REF!</v>
      </c>
      <c r="G106" s="18">
        <f>G16+G64</f>
        <v>193460</v>
      </c>
      <c r="H106" s="18">
        <f>H16+H64</f>
        <v>166698.7</v>
      </c>
      <c r="I106" s="19">
        <f>I16+I64</f>
        <v>151254.2</v>
      </c>
    </row>
    <row r="107" spans="2:7" ht="12.75">
      <c r="B107" s="56"/>
      <c r="G107" s="57"/>
    </row>
    <row r="108" ht="12.75">
      <c r="B108" s="56"/>
    </row>
    <row r="109" ht="12.75">
      <c r="B109" s="56"/>
    </row>
    <row r="110" spans="2:7" ht="15.75">
      <c r="B110" s="56"/>
      <c r="G110" s="58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  <row r="199" ht="12.75">
      <c r="B199" s="56"/>
    </row>
    <row r="200" ht="12.75">
      <c r="B200" s="56"/>
    </row>
    <row r="201" ht="12.75">
      <c r="B201" s="56"/>
    </row>
    <row r="202" ht="12.75">
      <c r="B202" s="56"/>
    </row>
    <row r="203" ht="12.75">
      <c r="B203" s="56"/>
    </row>
    <row r="204" ht="12.75">
      <c r="B204" s="56"/>
    </row>
    <row r="205" ht="12.75">
      <c r="B205" s="56"/>
    </row>
    <row r="206" ht="12.75">
      <c r="B206" s="56"/>
    </row>
    <row r="207" ht="12.75">
      <c r="B207" s="56"/>
    </row>
    <row r="208" ht="12.75">
      <c r="B208" s="56"/>
    </row>
    <row r="209" ht="12.75">
      <c r="B209" s="56"/>
    </row>
    <row r="210" ht="12.75">
      <c r="B210" s="56"/>
    </row>
    <row r="211" ht="12.75">
      <c r="B211" s="56"/>
    </row>
    <row r="212" ht="12.75">
      <c r="B212" s="56"/>
    </row>
    <row r="213" ht="12.75">
      <c r="B213" s="56"/>
    </row>
    <row r="214" ht="12.75">
      <c r="B214" s="56"/>
    </row>
    <row r="215" ht="12.75">
      <c r="B215" s="56"/>
    </row>
    <row r="216" ht="12.75">
      <c r="B216" s="56"/>
    </row>
    <row r="217" ht="12.75">
      <c r="B217" s="56"/>
    </row>
    <row r="218" ht="12.75">
      <c r="B218" s="56"/>
    </row>
    <row r="219" ht="12.75">
      <c r="B219" s="56"/>
    </row>
    <row r="220" ht="12.75">
      <c r="B220" s="56"/>
    </row>
    <row r="221" ht="12.75">
      <c r="B221" s="56"/>
    </row>
    <row r="222" ht="12.75">
      <c r="B222" s="56"/>
    </row>
    <row r="223" ht="12.75">
      <c r="B223" s="56"/>
    </row>
    <row r="224" ht="12.75">
      <c r="B224" s="56"/>
    </row>
    <row r="225" ht="12.75">
      <c r="B225" s="56"/>
    </row>
    <row r="226" ht="12.75">
      <c r="B226" s="56"/>
    </row>
    <row r="227" ht="12.75">
      <c r="B227" s="56"/>
    </row>
    <row r="228" ht="12.75">
      <c r="B228" s="56"/>
    </row>
    <row r="229" ht="12.75">
      <c r="B229" s="56"/>
    </row>
    <row r="230" ht="12.75">
      <c r="B230" s="56"/>
    </row>
    <row r="231" ht="12.75">
      <c r="B231" s="56"/>
    </row>
    <row r="232" ht="12.75">
      <c r="B232" s="56"/>
    </row>
    <row r="233" ht="12.75">
      <c r="B233" s="56"/>
    </row>
    <row r="234" ht="12.75">
      <c r="B234" s="56"/>
    </row>
    <row r="235" ht="12.75">
      <c r="B235" s="56"/>
    </row>
    <row r="236" ht="12.75">
      <c r="B236" s="56"/>
    </row>
    <row r="237" ht="12.75">
      <c r="B237" s="56"/>
    </row>
    <row r="238" ht="12.75">
      <c r="B238" s="56"/>
    </row>
    <row r="239" ht="12.75">
      <c r="B239" s="56"/>
    </row>
    <row r="240" ht="12.75">
      <c r="B240" s="56"/>
    </row>
    <row r="241" ht="12.75">
      <c r="B241" s="56"/>
    </row>
    <row r="242" ht="12.75">
      <c r="B242" s="56"/>
    </row>
    <row r="243" ht="12.75">
      <c r="B243" s="56"/>
    </row>
    <row r="748" ht="12.75">
      <c r="B748">
        <v>61100</v>
      </c>
    </row>
  </sheetData>
  <sheetProtection selectLockedCells="1" selectUnlockedCells="1"/>
  <mergeCells count="9">
    <mergeCell ref="B8:C8"/>
    <mergeCell ref="B9:C9"/>
    <mergeCell ref="A11:D12"/>
    <mergeCell ref="B1:C1"/>
    <mergeCell ref="B2:C2"/>
    <mergeCell ref="B3:C3"/>
    <mergeCell ref="B4:C4"/>
    <mergeCell ref="B6:C6"/>
    <mergeCell ref="B7:C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2023-10-26T06:11:43Z</cp:lastPrinted>
  <dcterms:modified xsi:type="dcterms:W3CDTF">2023-11-23T08:28:01Z</dcterms:modified>
  <cp:category/>
  <cp:version/>
  <cp:contentType/>
  <cp:contentStatus/>
</cp:coreProperties>
</file>