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3" sheetId="1" r:id="rId1"/>
  </sheets>
  <definedNames>
    <definedName name="dst119383" localSheetId="0">'2023'!$B$28</definedName>
    <definedName name="Excel_BuiltIn_Print_Area" localSheetId="0">'2023'!$A$1:$G$133</definedName>
    <definedName name="_xlnm.Print_Area" localSheetId="0">'2023'!$A$1:$G$132</definedName>
  </definedNames>
  <calcPr fullCalcOnLoad="1"/>
</workbook>
</file>

<file path=xl/sharedStrings.xml><?xml version="1.0" encoding="utf-8"?>
<sst xmlns="http://schemas.openxmlformats.org/spreadsheetml/2006/main" count="244" uniqueCount="234">
  <si>
    <t xml:space="preserve">                                            Приложение № 1</t>
  </si>
  <si>
    <t xml:space="preserve">                                   к решению Совета </t>
  </si>
  <si>
    <t>народных депутатов 
города Струнино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</si>
  <si>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</si>
  <si>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</si>
  <si>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 xml:space="preserve">                                       от 06.12.2022           № 60  </t>
  </si>
  <si>
    <t xml:space="preserve">ПОСТУПЛЕНИЕ  ДОХОДОВ  В  БЮДЖЕТ ГОРОДА СТРУНИНО   </t>
  </si>
  <si>
    <t>Код по классификации</t>
  </si>
  <si>
    <t>Наименование  показателей</t>
  </si>
  <si>
    <t>план на 01.10. 2019</t>
  </si>
  <si>
    <t>ожидаемые поступления</t>
  </si>
  <si>
    <t>факт на 01.11.2019</t>
  </si>
  <si>
    <t>отклонение от плана на 01.10.19</t>
  </si>
  <si>
    <t>Сумма тыс. руб. 2023 год</t>
  </si>
  <si>
    <t>Сумма тыс. руб. 2024 год</t>
  </si>
  <si>
    <t>Сумма тыс. руб. 2025 год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</si>
  <si>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</si>
  <si>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</si>
  <si>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</si>
  <si>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</si>
  <si>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</si>
  <si>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</si>
  <si>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</si>
  <si>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</si>
  <si>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</si>
  <si>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</si>
  <si>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</si>
  <si>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</si>
  <si>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</si>
  <si>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</si>
  <si>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</si>
  <si>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</si>
  <si>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</si>
  <si>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</si>
  <si>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</si>
  <si>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</si>
  <si>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</si>
  <si>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</si>
  <si>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</si>
  <si>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</si>
  <si>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</si>
  <si>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</si>
  <si>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>НАЛОГИ НА СОВОКУПНЫЙ ДОХОД</t>
  </si>
  <si>
    <t xml:space="preserve"> 000 1 05 03000 01 0000 110</t>
  </si>
  <si>
    <t>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</si>
  <si>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</si>
  <si>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</si>
  <si>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</si>
  <si>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</si>
  <si>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</si>
  <si>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</si>
  <si>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</si>
  <si>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</si>
  <si>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</si>
  <si>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</si>
  <si>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</si>
  <si>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</si>
  <si>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</si>
  <si>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</si>
  <si>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</si>
  <si>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</si>
  <si>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</si>
  <si>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</si>
  <si>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</si>
  <si>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</si>
  <si>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</si>
  <si>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</si>
  <si>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</si>
  <si>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</si>
  <si>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</si>
  <si>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</si>
  <si>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</si>
  <si>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</si>
  <si>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</si>
  <si>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</si>
  <si>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</si>
  <si>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</si>
  <si>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</si>
  <si>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</si>
  <si>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</si>
  <si>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</si>
  <si>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</si>
  <si>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000 1 11 05300 00 0000 120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</si>
  <si>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</si>
  <si>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000 1 11 05314 13 0000 120
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</si>
  <si>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</si>
  <si>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</si>
  <si>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</si>
  <si>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</si>
  <si>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</si>
  <si>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</si>
  <si>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</si>
  <si>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</si>
  <si>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</si>
  <si>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</si>
  <si>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</si>
  <si>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</si>
  <si>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</si>
  <si>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</si>
  <si>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</si>
  <si>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</si>
  <si>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</si>
  <si>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</si>
  <si>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</si>
  <si>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</si>
  <si>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</si>
  <si>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</si>
  <si>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</si>
  <si>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</si>
  <si>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</si>
  <si>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</si>
  <si>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</si>
  <si>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</si>
  <si>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</si>
  <si>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</si>
  <si>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</si>
  <si>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</si>
  <si>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</si>
  <si>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</si>
  <si>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</si>
  <si>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</si>
  <si>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</si>
  <si>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</si>
  <si>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</si>
  <si>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</si>
  <si>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</si>
  <si>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</si>
  <si>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</si>
  <si>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</si>
  <si>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</si>
  <si>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</si>
  <si>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</si>
  <si>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</si>
  <si>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</si>
  <si>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</si>
  <si>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</si>
  <si>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r>
      <rPr>
        <sz val="12"/>
        <color indexed="8"/>
        <rFont val="Times New Roman"/>
        <family val="1"/>
      </rPr>
      <t xml:space="preserve">000 </t>
    </r>
    <r>
      <rPr>
        <sz val="12"/>
        <color indexed="8"/>
        <rFont val="Times New Roman"/>
        <family val="1"/>
      </rPr>
      <t xml:space="preserve"> 2 02 25299 00 0000 150</t>
    </r>
  </si>
  <si>
    <t>Субсидии бюджетам муниципальных образований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</si>
  <si>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</si>
  <si>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</si>
  <si>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000 2 02 25519 00 0000 150</t>
  </si>
  <si>
    <t xml:space="preserve">Субсидии бюджетам на поддержку отрасли культуры
</t>
  </si>
  <si>
    <t>000 2 02 25519 13 0000 150</t>
  </si>
  <si>
    <t xml:space="preserve">Субсидии бюджетам городских поселений на поддержку отрасли культуры
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</si>
  <si>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</si>
  <si>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</si>
  <si>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</si>
  <si>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</si>
  <si>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</si>
  <si>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</si>
  <si>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</si>
  <si>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</si>
  <si>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000 2 02 29999 00 0000 150</t>
  </si>
  <si>
    <t xml:space="preserve">Прочие субсидии </t>
  </si>
  <si>
    <t>000 2 02 29999 13 0000 150</t>
  </si>
  <si>
    <t>Прочие субсидии бюджетам городских поселений</t>
  </si>
  <si>
    <t>000 2 02 29999 13 7008 150</t>
  </si>
  <si>
    <t>000 2 02 29999 13 7039 150</t>
  </si>
  <si>
    <t>Прочие субсидии бюджетам городских поселений (субсидии бюджетам городских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</si>
  <si>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000 2 02 29999 13 7053 150</t>
  </si>
  <si>
    <t>Прочие субсидии бюджетам городских поселений (субсидии бюджетам городских поселений на мероприятия по укреплению материально-технической базы муниципальных учреждений культуры)</t>
  </si>
  <si>
    <t>000 2 02 29999 13 7246 150</t>
  </si>
  <si>
    <t>Прочие субсидии бюджетам городских поселений (Субсидии бюджетам городских поселений на осуществление дорожной деятельности в отношении автомобильных дорог общего пользования местного значения)</t>
  </si>
  <si>
    <t>000 2 02 29999 13 7015 150</t>
  </si>
  <si>
    <t>Прочие субсидии бюджетам городских поселений (Субсидии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сообщении)</t>
  </si>
  <si>
    <t>Прочие субсидии бюджетам городских поселений (Субсидии на обеспечение территорий документацией для осуществления градостроительной деятельности)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</si>
  <si>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</si>
  <si>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</si>
  <si>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</si>
  <si>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</si>
  <si>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</si>
  <si>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</si>
  <si>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</si>
  <si>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</si>
  <si>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</si>
  <si>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</si>
  <si>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</si>
  <si>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</si>
  <si>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000 202 45424 10 0000 150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</si>
  <si>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</si>
  <si>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</si>
  <si>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</si>
  <si>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</si>
  <si>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</si>
  <si>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</si>
  <si>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</si>
  <si>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000 2 07 00000 00 0000 150</t>
  </si>
  <si>
    <t>Прочие безвозмездные поступления</t>
  </si>
  <si>
    <t>000 2 07 05000 13 0000 150</t>
  </si>
  <si>
    <t>Прочие безвозмездные поступления в бюджеты городских поселений</t>
  </si>
  <si>
    <t>000 2 07 05030 13 0000 150</t>
  </si>
  <si>
    <t>ИТОГО ДОХОДОВ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</si>
  <si>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</si>
  <si>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000 2 02 15002 13 7044 150 </t>
  </si>
  <si>
    <t xml:space="preserve">Дотации бюджетам городских поселений на поддержку мер по обеспечению сбалансированности бюджетов </t>
  </si>
  <si>
    <t xml:space="preserve">000 2 02 15002 13 7070 150 </t>
  </si>
  <si>
    <t>000 2 19 00000 00 0000 000</t>
  </si>
  <si>
    <t>000 2 19 00000 13 0000 150</t>
  </si>
  <si>
    <t>00 2 19 60010 13 0000 150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</si>
  <si>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</si>
  <si>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</si>
  <si>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</si>
  <si>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000 2 02 15002 13 7069 150 </t>
  </si>
  <si>
    <t>000 114 02053 13 0000 440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</si>
  <si>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</si>
  <si>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</si>
  <si>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</si>
  <si>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000 114 02000 00 0000 000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</si>
  <si>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</si>
  <si>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</si>
  <si>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</si>
  <si>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</si>
  <si>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000 2 04 05000 13 0000 150</t>
  </si>
  <si>
    <t>000 2 04 05000 00 0000 000</t>
  </si>
  <si>
    <t>Прочие субсидии бюджетам городских поселений (субсидии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деятельности)</t>
  </si>
  <si>
    <t>000 1 16 07000 00 0000 140</t>
  </si>
  <si>
    <t>000  1 16 07010 00 0000 140</t>
  </si>
  <si>
    <t>000  1 16 07010 13 0000 140</t>
  </si>
  <si>
    <t>000 1 16 10000 00 0000 140</t>
  </si>
  <si>
    <t>000 1 16 10060 00 0000 140</t>
  </si>
  <si>
    <t>000 1 16 10061 13 0000 140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</si>
  <si>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</si>
  <si>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</si>
  <si>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</si>
  <si>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Платежи в целях возмещения причиненного ущерба (убытков)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</si>
  <si>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</si>
  <si>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муниципального дорожного фонда)</t>
  </si>
  <si>
    <t>000 1 01 02130 01 0000 110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</si>
  <si>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</si>
  <si>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руб.)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</si>
  <si>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руб.)</t>
  </si>
  <si>
    <t>000 2 02 29999 13 7158 150</t>
  </si>
  <si>
    <t>Прочие субсидии бюджетам городских поселений (Прочие субсидии бюджетам городских поселений по строительству, реконструкции и модернизации систем (объектов) теплоснабжения, водоснабжения, водоотведения и очистки сточных вод)</t>
  </si>
  <si>
    <t xml:space="preserve">                                       от27.12.2023     № 94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</si>
</sst>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7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4" fontId="2" fillId="0" borderId="2">
      <alignment horizontal="right" shrinkToFit="1"/>
      <protection/>
    </xf>
    <xf numFmtId="49" fontId="13" fillId="0" borderId="3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4" applyNumberFormat="0" applyAlignment="0" applyProtection="0"/>
    <xf numFmtId="0" fontId="33" fillId="27" borderId="5" applyNumberFormat="0" applyAlignment="0" applyProtection="0"/>
    <xf numFmtId="0" fontId="34" fillId="27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8" borderId="10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1" fillId="0" borderId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 wrapText="1"/>
    </xf>
    <xf numFmtId="0" fontId="3" fillId="34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Fill="1" applyBorder="1" applyAlignment="1">
      <alignment/>
    </xf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/>
    </xf>
    <xf numFmtId="2" fontId="5" fillId="0" borderId="3" xfId="0" applyNumberFormat="1" applyFont="1" applyFill="1" applyBorder="1" applyAlignment="1">
      <alignment vertical="top"/>
    </xf>
    <xf numFmtId="2" fontId="5" fillId="0" borderId="3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166" fontId="4" fillId="0" borderId="3" xfId="0" applyNumberFormat="1" applyFont="1" applyFill="1" applyBorder="1" applyAlignment="1">
      <alignment vertical="top"/>
    </xf>
    <xf numFmtId="2" fontId="4" fillId="0" borderId="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166" fontId="5" fillId="0" borderId="3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49" fontId="5" fillId="0" borderId="3" xfId="57" applyNumberFormat="1" applyFont="1" applyFill="1" applyBorder="1" applyAlignment="1">
      <alignment horizontal="left" vertical="top" shrinkToFit="1"/>
      <protection/>
    </xf>
    <xf numFmtId="0" fontId="5" fillId="0" borderId="3" xfId="57" applyFont="1" applyFill="1" applyBorder="1" applyAlignment="1">
      <alignment vertical="top" wrapText="1"/>
      <protection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166" fontId="4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top" wrapText="1"/>
    </xf>
    <xf numFmtId="0" fontId="6" fillId="0" borderId="3" xfId="34" applyNumberFormat="1" applyFont="1" applyFill="1" applyBorder="1" applyAlignment="1" applyProtection="1">
      <alignment horizontal="left" vertical="top" wrapText="1"/>
      <protection/>
    </xf>
    <xf numFmtId="2" fontId="6" fillId="0" borderId="3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5" fillId="0" borderId="3" xfId="0" applyNumberFormat="1" applyFont="1" applyFill="1" applyBorder="1" applyAlignment="1">
      <alignment horizontal="right" vertical="top"/>
    </xf>
    <xf numFmtId="2" fontId="4" fillId="0" borderId="3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9" fontId="7" fillId="0" borderId="3" xfId="35" applyFont="1" applyFill="1" applyBorder="1" applyAlignment="1" applyProtection="1">
      <alignment horizontal="left"/>
      <protection/>
    </xf>
    <xf numFmtId="2" fontId="5" fillId="0" borderId="3" xfId="0" applyNumberFormat="1" applyFont="1" applyFill="1" applyBorder="1" applyAlignment="1">
      <alignment horizontal="right" vertical="center"/>
    </xf>
    <xf numFmtId="49" fontId="6" fillId="0" borderId="3" xfId="35" applyFont="1" applyFill="1" applyBorder="1" applyAlignment="1" applyProtection="1">
      <alignment horizontal="left" vertical="top"/>
      <protection/>
    </xf>
    <xf numFmtId="0" fontId="6" fillId="0" borderId="3" xfId="34" applyFont="1" applyBorder="1" applyAlignment="1">
      <alignment horizontal="left" vertical="top" wrapText="1"/>
      <protection/>
    </xf>
    <xf numFmtId="2" fontId="4" fillId="30" borderId="3" xfId="0" applyNumberFormat="1" applyFont="1" applyFill="1" applyBorder="1" applyAlignment="1">
      <alignment horizontal="center" vertical="top"/>
    </xf>
    <xf numFmtId="2" fontId="4" fillId="30" borderId="14" xfId="0" applyNumberFormat="1" applyFont="1" applyFill="1" applyBorder="1" applyAlignment="1">
      <alignment horizontal="center" vertical="top"/>
    </xf>
    <xf numFmtId="0" fontId="4" fillId="30" borderId="3" xfId="0" applyFont="1" applyFill="1" applyBorder="1" applyAlignment="1">
      <alignment horizontal="center" vertical="top"/>
    </xf>
    <xf numFmtId="0" fontId="4" fillId="3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49" fontId="4" fillId="0" borderId="3" xfId="35" applyFont="1" applyFill="1" applyBorder="1" applyAlignment="1" applyProtection="1">
      <alignment horizontal="left" vertical="top"/>
      <protection/>
    </xf>
    <xf numFmtId="2" fontId="4" fillId="0" borderId="3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0" fontId="4" fillId="3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4" fillId="0" borderId="16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 wrapText="1"/>
    </xf>
    <xf numFmtId="166" fontId="4" fillId="0" borderId="16" xfId="0" applyNumberFormat="1" applyFont="1" applyFill="1" applyBorder="1" applyAlignment="1">
      <alignment vertical="top"/>
    </xf>
    <xf numFmtId="2" fontId="5" fillId="0" borderId="16" xfId="0" applyNumberFormat="1" applyFont="1" applyFill="1" applyBorder="1" applyAlignment="1">
      <alignment vertical="top"/>
    </xf>
    <xf numFmtId="2" fontId="4" fillId="0" borderId="16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justify" vertical="top"/>
    </xf>
    <xf numFmtId="0" fontId="5" fillId="0" borderId="15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 wrapText="1"/>
    </xf>
    <xf numFmtId="2" fontId="5" fillId="0" borderId="15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10" fillId="0" borderId="0" xfId="0" applyNumberFormat="1" applyFont="1" applyAlignment="1">
      <alignment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30" borderId="3" xfId="33" applyFont="1" applyFill="1" applyBorder="1" applyAlignment="1">
      <alignment horizontal="left" vertical="top" wrapText="1"/>
      <protection/>
    </xf>
    <xf numFmtId="166" fontId="4" fillId="0" borderId="15" xfId="0" applyNumberFormat="1" applyFon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/>
    </xf>
    <xf numFmtId="2" fontId="4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69" fontId="4" fillId="0" borderId="15" xfId="0" applyNumberFormat="1" applyFont="1" applyFill="1" applyBorder="1" applyAlignment="1">
      <alignment horizontal="center" vertical="top"/>
    </xf>
    <xf numFmtId="169" fontId="5" fillId="0" borderId="3" xfId="0" applyNumberFormat="1" applyFont="1" applyFill="1" applyBorder="1" applyAlignment="1">
      <alignment horizontal="center" vertical="top"/>
    </xf>
    <xf numFmtId="169" fontId="5" fillId="0" borderId="15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49" fontId="5" fillId="0" borderId="3" xfId="37" applyFont="1" applyAlignment="1">
      <alignment horizontal="center" vertical="top"/>
      <protection/>
    </xf>
    <xf numFmtId="49" fontId="4" fillId="0" borderId="3" xfId="37" applyFont="1" applyAlignment="1">
      <alignment horizontal="center" vertical="top"/>
      <protection/>
    </xf>
    <xf numFmtId="169" fontId="4" fillId="0" borderId="16" xfId="0" applyNumberFormat="1" applyFont="1" applyFill="1" applyBorder="1" applyAlignment="1">
      <alignment horizontal="center" vertical="top"/>
    </xf>
    <xf numFmtId="169" fontId="5" fillId="0" borderId="16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4" fillId="0" borderId="3" xfId="34" applyFont="1" applyBorder="1" applyAlignment="1">
      <alignment horizontal="left" vertical="top" wrapText="1"/>
      <protection/>
    </xf>
    <xf numFmtId="0" fontId="5" fillId="0" borderId="16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/>
    </xf>
    <xf numFmtId="2" fontId="5" fillId="0" borderId="20" xfId="0" applyNumberFormat="1" applyFont="1" applyFill="1" applyBorder="1" applyAlignment="1">
      <alignment vertical="top"/>
    </xf>
    <xf numFmtId="2" fontId="4" fillId="0" borderId="20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 wrapText="1"/>
    </xf>
    <xf numFmtId="166" fontId="4" fillId="0" borderId="20" xfId="0" applyNumberFormat="1" applyFont="1" applyFill="1" applyBorder="1" applyAlignment="1">
      <alignment vertical="top"/>
    </xf>
    <xf numFmtId="0" fontId="12" fillId="0" borderId="20" xfId="0" applyFont="1" applyBorder="1" applyAlignment="1">
      <alignment vertical="top" wrapText="1"/>
    </xf>
    <xf numFmtId="2" fontId="4" fillId="0" borderId="2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49" fontId="4" fillId="0" borderId="3" xfId="35" applyNumberFormat="1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xl31" xfId="34"/>
    <cellStyle name="xl39" xfId="35"/>
    <cellStyle name="xl46" xfId="36"/>
    <cellStyle name="xl56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3"/>
  <sheetViews>
    <sheetView tabSelected="1" zoomScalePageLayoutView="0" workbookViewId="0" topLeftCell="A1">
      <selection activeCell="B4" sqref="B4:C4"/>
    </sheetView>
  </sheetViews>
  <sheetFormatPr defaultColWidth="8.75390625" defaultRowHeight="12.75"/>
  <cols>
    <col min="1" max="1" width="28.125" style="0" customWidth="1"/>
    <col min="2" max="2" width="48.375" style="0" customWidth="1"/>
    <col min="3" max="3" width="14.125" style="0" hidden="1" customWidth="1"/>
    <col min="4" max="4" width="14.00390625" style="0" hidden="1" customWidth="1"/>
    <col min="5" max="5" width="13.00390625" style="1" hidden="1" customWidth="1"/>
    <col min="6" max="6" width="14.25390625" style="0" hidden="1" customWidth="1"/>
    <col min="7" max="7" width="15.375" style="0" customWidth="1"/>
    <col min="8" max="8" width="15.75390625" style="0" hidden="1" customWidth="1"/>
    <col min="9" max="9" width="2.25390625" style="0" hidden="1" customWidth="1"/>
  </cols>
  <sheetData>
    <row r="1" spans="2:3" ht="17.25" customHeight="1">
      <c r="B1" s="112" t="s">
        <v>0</v>
      </c>
      <c r="C1" s="112"/>
    </row>
    <row r="2" spans="2:3" ht="17.25" customHeight="1">
      <c r="B2" s="111" t="s">
        <v>1</v>
      </c>
      <c r="C2" s="111"/>
    </row>
    <row r="3" spans="2:3" ht="26.25" customHeight="1">
      <c r="B3" s="111" t="s">
        <v>2</v>
      </c>
      <c r="C3" s="111"/>
    </row>
    <row r="4" spans="2:3" ht="18.75" customHeight="1">
      <c r="B4" s="112" t="s">
        <v>233</v>
      </c>
      <c r="C4" s="112"/>
    </row>
    <row r="5" ht="15" customHeight="1"/>
    <row r="6" spans="2:6" ht="12.75">
      <c r="B6" s="112" t="s">
        <v>0</v>
      </c>
      <c r="C6" s="112"/>
      <c r="D6" s="2"/>
      <c r="E6" s="4"/>
      <c r="F6" s="2"/>
    </row>
    <row r="7" spans="1:6" ht="12.75" customHeight="1">
      <c r="A7" t="s">
        <v>3</v>
      </c>
      <c r="B7" s="111" t="s">
        <v>1</v>
      </c>
      <c r="C7" s="111"/>
      <c r="D7" s="3"/>
      <c r="E7" s="5"/>
      <c r="F7" s="3"/>
    </row>
    <row r="8" spans="2:6" ht="29.25" customHeight="1">
      <c r="B8" s="111" t="s">
        <v>2</v>
      </c>
      <c r="C8" s="111"/>
      <c r="D8" s="3"/>
      <c r="E8" s="5"/>
      <c r="F8" s="3"/>
    </row>
    <row r="9" spans="1:6" ht="12.75">
      <c r="A9" t="s">
        <v>4</v>
      </c>
      <c r="B9" s="112" t="s">
        <v>5</v>
      </c>
      <c r="C9" s="112"/>
      <c r="D9" s="2"/>
      <c r="E9" s="4"/>
      <c r="F9" s="2"/>
    </row>
    <row r="10" ht="30" customHeight="1"/>
    <row r="11" spans="1:6" ht="12.75" customHeight="1">
      <c r="A11" s="113" t="s">
        <v>6</v>
      </c>
      <c r="B11" s="113"/>
      <c r="C11" s="113"/>
      <c r="D11" s="113"/>
      <c r="E11" s="6"/>
      <c r="F11" s="7"/>
    </row>
    <row r="12" spans="1:6" ht="22.5" customHeight="1">
      <c r="A12" s="113"/>
      <c r="B12" s="113"/>
      <c r="C12" s="113"/>
      <c r="D12" s="113"/>
      <c r="E12" s="8"/>
      <c r="F12" s="9"/>
    </row>
    <row r="13" spans="1:9" ht="39.75" customHeight="1">
      <c r="A13" s="106" t="s">
        <v>7</v>
      </c>
      <c r="B13" s="106" t="s">
        <v>8</v>
      </c>
      <c r="C13" s="107" t="s">
        <v>9</v>
      </c>
      <c r="D13" s="107" t="s">
        <v>10</v>
      </c>
      <c r="E13" s="107" t="s">
        <v>11</v>
      </c>
      <c r="F13" s="107" t="s">
        <v>12</v>
      </c>
      <c r="G13" s="108" t="s">
        <v>13</v>
      </c>
      <c r="H13" s="12" t="s">
        <v>14</v>
      </c>
      <c r="I13" s="11" t="s">
        <v>15</v>
      </c>
    </row>
    <row r="14" spans="1:9" ht="15.75">
      <c r="A14" s="10">
        <v>1</v>
      </c>
      <c r="B14" s="10">
        <v>2</v>
      </c>
      <c r="C14" s="10">
        <v>3</v>
      </c>
      <c r="D14" s="10"/>
      <c r="E14" s="10"/>
      <c r="F14" s="10"/>
      <c r="G14" s="13">
        <v>3</v>
      </c>
      <c r="H14" s="14"/>
      <c r="I14" s="15"/>
    </row>
    <row r="15" spans="1:9" ht="15.75">
      <c r="A15" s="16"/>
      <c r="B15" s="10" t="s">
        <v>16</v>
      </c>
      <c r="C15" s="16"/>
      <c r="D15" s="16"/>
      <c r="E15" s="16"/>
      <c r="F15" s="16"/>
      <c r="G15" s="13"/>
      <c r="H15" s="14"/>
      <c r="I15" s="15"/>
    </row>
    <row r="16" spans="1:9" ht="15.75">
      <c r="A16" s="17" t="s">
        <v>17</v>
      </c>
      <c r="B16" s="18" t="s">
        <v>18</v>
      </c>
      <c r="C16" s="19" t="e">
        <f>C17+C33+C43+C60+C25+C69+C56+C30</f>
        <v>#REF!</v>
      </c>
      <c r="D16" s="19" t="e">
        <f>D17+D33+D43+D60+D25+D69+D56+D30</f>
        <v>#REF!</v>
      </c>
      <c r="E16" s="19" t="e">
        <f>E17+E33+E43+E60+E25+E69+E56+E30+#REF!</f>
        <v>#REF!</v>
      </c>
      <c r="F16" s="19" t="e">
        <f>C16-E16</f>
        <v>#REF!</v>
      </c>
      <c r="G16" s="20">
        <f>G18+G25+G30+G33+G43+G56+G60+G69</f>
        <v>71764</v>
      </c>
      <c r="H16" s="21">
        <f>H18+H25+H30+H33+H43+H56+H60+H69</f>
        <v>61066.4</v>
      </c>
      <c r="I16" s="20">
        <f>I18+I25+I30+I33+I43+I56+I60+I69</f>
        <v>64297.100000000006</v>
      </c>
    </row>
    <row r="17" spans="1:9" ht="15.75">
      <c r="A17" s="22" t="s">
        <v>19</v>
      </c>
      <c r="B17" s="22" t="s">
        <v>20</v>
      </c>
      <c r="C17" s="23">
        <f>C18</f>
        <v>11844</v>
      </c>
      <c r="D17" s="23">
        <f>D18</f>
        <v>11000</v>
      </c>
      <c r="E17" s="23">
        <f>E18</f>
        <v>9014</v>
      </c>
      <c r="F17" s="19">
        <f>C17-E17</f>
        <v>2830</v>
      </c>
      <c r="G17" s="24">
        <f>G18</f>
        <v>35715</v>
      </c>
      <c r="H17" s="25">
        <f>H18</f>
        <v>24110</v>
      </c>
      <c r="I17" s="24">
        <f>I18</f>
        <v>27100</v>
      </c>
    </row>
    <row r="18" spans="1:9" ht="15.75">
      <c r="A18" s="17" t="s">
        <v>21</v>
      </c>
      <c r="B18" s="17" t="s">
        <v>22</v>
      </c>
      <c r="C18" s="26">
        <v>11844</v>
      </c>
      <c r="D18" s="26">
        <v>11000</v>
      </c>
      <c r="E18" s="26">
        <v>9014</v>
      </c>
      <c r="F18" s="19">
        <f>C18-E18</f>
        <v>2830</v>
      </c>
      <c r="G18" s="20">
        <f>G19+G20+G21+G22+G23+G24</f>
        <v>35715</v>
      </c>
      <c r="H18" s="21">
        <f>H19+H20+H21+H22</f>
        <v>24110</v>
      </c>
      <c r="I18" s="20">
        <f>I19+I20+I21+I22</f>
        <v>27100</v>
      </c>
    </row>
    <row r="19" spans="1:9" ht="98.25" customHeight="1">
      <c r="A19" s="22" t="s">
        <v>23</v>
      </c>
      <c r="B19" s="27" t="s">
        <v>24</v>
      </c>
      <c r="C19" s="23">
        <v>11462</v>
      </c>
      <c r="D19" s="23"/>
      <c r="E19" s="23"/>
      <c r="F19" s="23"/>
      <c r="G19" s="24">
        <v>14500</v>
      </c>
      <c r="H19" s="25">
        <f>13700+1000</f>
        <v>14700</v>
      </c>
      <c r="I19" s="24">
        <f>13700+1000</f>
        <v>14700</v>
      </c>
    </row>
    <row r="20" spans="1:9" ht="183" customHeight="1">
      <c r="A20" s="22" t="s">
        <v>25</v>
      </c>
      <c r="B20" s="27" t="s">
        <v>26</v>
      </c>
      <c r="C20" s="23">
        <v>22</v>
      </c>
      <c r="D20" s="23"/>
      <c r="E20" s="23"/>
      <c r="F20" s="23"/>
      <c r="G20" s="24">
        <v>17</v>
      </c>
      <c r="H20" s="25">
        <v>17</v>
      </c>
      <c r="I20" s="24">
        <v>17</v>
      </c>
    </row>
    <row r="21" spans="1:9" ht="68.25" customHeight="1">
      <c r="A21" s="22" t="s">
        <v>27</v>
      </c>
      <c r="B21" s="27" t="s">
        <v>28</v>
      </c>
      <c r="C21" s="23">
        <v>94</v>
      </c>
      <c r="D21" s="23"/>
      <c r="E21" s="23"/>
      <c r="F21" s="23"/>
      <c r="G21" s="24">
        <f>383-2.9</f>
        <v>380.1</v>
      </c>
      <c r="H21" s="25">
        <v>383</v>
      </c>
      <c r="I21" s="24">
        <v>383</v>
      </c>
    </row>
    <row r="22" spans="1:9" ht="135.75" customHeight="1">
      <c r="A22" s="22" t="s">
        <v>29</v>
      </c>
      <c r="B22" s="27" t="s">
        <v>30</v>
      </c>
      <c r="C22" s="23"/>
      <c r="D22" s="23"/>
      <c r="E22" s="23"/>
      <c r="F22" s="23"/>
      <c r="G22" s="24">
        <v>18650</v>
      </c>
      <c r="H22" s="25">
        <v>9010</v>
      </c>
      <c r="I22" s="24">
        <v>12000</v>
      </c>
    </row>
    <row r="23" spans="1:9" ht="75.75" customHeight="1">
      <c r="A23" s="22" t="s">
        <v>227</v>
      </c>
      <c r="B23" s="27" t="s">
        <v>229</v>
      </c>
      <c r="C23" s="23"/>
      <c r="D23" s="23"/>
      <c r="E23" s="23"/>
      <c r="F23" s="23"/>
      <c r="G23" s="24">
        <v>143.5</v>
      </c>
      <c r="H23" s="25"/>
      <c r="I23" s="24"/>
    </row>
    <row r="24" spans="1:9" ht="75" customHeight="1">
      <c r="A24" s="22" t="s">
        <v>228</v>
      </c>
      <c r="B24" s="27" t="s">
        <v>230</v>
      </c>
      <c r="C24" s="23"/>
      <c r="D24" s="23"/>
      <c r="E24" s="23"/>
      <c r="F24" s="23"/>
      <c r="G24" s="24">
        <v>2024.4</v>
      </c>
      <c r="H24" s="25"/>
      <c r="I24" s="24"/>
    </row>
    <row r="25" spans="1:9" ht="49.5" customHeight="1">
      <c r="A25" s="28" t="s">
        <v>31</v>
      </c>
      <c r="B25" s="29" t="s">
        <v>32</v>
      </c>
      <c r="C25" s="26">
        <v>2869.6</v>
      </c>
      <c r="D25" s="26">
        <v>2869.6</v>
      </c>
      <c r="E25" s="26">
        <v>2372.6</v>
      </c>
      <c r="F25" s="19">
        <f>C25-E25</f>
        <v>497</v>
      </c>
      <c r="G25" s="20">
        <f>G27+G28+G26+G29</f>
        <v>2486.1</v>
      </c>
      <c r="H25" s="21">
        <f>H27+H28+H26+H29</f>
        <v>2625</v>
      </c>
      <c r="I25" s="20">
        <f>I27+I28+I26+I29</f>
        <v>2795</v>
      </c>
    </row>
    <row r="26" spans="1:9" ht="99.75" customHeight="1">
      <c r="A26" s="27" t="s">
        <v>33</v>
      </c>
      <c r="B26" s="27" t="s">
        <v>34</v>
      </c>
      <c r="C26" s="23">
        <v>15</v>
      </c>
      <c r="D26" s="23"/>
      <c r="E26" s="23"/>
      <c r="F26" s="23"/>
      <c r="G26" s="24">
        <f>1177.5+35.7</f>
        <v>1213.2</v>
      </c>
      <c r="H26" s="25">
        <v>1252</v>
      </c>
      <c r="I26" s="24">
        <v>1337</v>
      </c>
    </row>
    <row r="27" spans="1:9" ht="114" customHeight="1">
      <c r="A27" s="27" t="s">
        <v>35</v>
      </c>
      <c r="B27" s="30" t="s">
        <v>36</v>
      </c>
      <c r="C27" s="23">
        <v>2082</v>
      </c>
      <c r="D27" s="23"/>
      <c r="E27" s="23"/>
      <c r="F27" s="23"/>
      <c r="G27" s="24">
        <v>8.2</v>
      </c>
      <c r="H27" s="25">
        <v>8.9</v>
      </c>
      <c r="I27" s="24">
        <v>9</v>
      </c>
    </row>
    <row r="28" spans="1:9" ht="101.25" customHeight="1">
      <c r="A28" s="27" t="s">
        <v>37</v>
      </c>
      <c r="B28" s="27" t="s">
        <v>38</v>
      </c>
      <c r="C28" s="23">
        <v>6</v>
      </c>
      <c r="D28" s="23"/>
      <c r="E28" s="23"/>
      <c r="F28" s="23"/>
      <c r="G28" s="24">
        <v>1420</v>
      </c>
      <c r="H28" s="25">
        <v>1528.1</v>
      </c>
      <c r="I28" s="24">
        <v>1614</v>
      </c>
    </row>
    <row r="29" spans="1:9" ht="100.5" customHeight="1">
      <c r="A29" s="22" t="s">
        <v>39</v>
      </c>
      <c r="B29" s="27" t="s">
        <v>40</v>
      </c>
      <c r="C29" s="23">
        <v>0</v>
      </c>
      <c r="D29" s="23"/>
      <c r="E29" s="23"/>
      <c r="F29" s="23"/>
      <c r="G29" s="24">
        <v>-155.3</v>
      </c>
      <c r="H29" s="25">
        <v>-164</v>
      </c>
      <c r="I29" s="24">
        <v>-165</v>
      </c>
    </row>
    <row r="30" spans="1:9" ht="23.25" customHeight="1">
      <c r="A30" s="18" t="s">
        <v>41</v>
      </c>
      <c r="B30" s="31" t="s">
        <v>42</v>
      </c>
      <c r="C30" s="23">
        <v>17</v>
      </c>
      <c r="D30" s="23">
        <v>17</v>
      </c>
      <c r="E30" s="23">
        <v>15.9</v>
      </c>
      <c r="F30" s="19">
        <f>C30-E30</f>
        <v>1.0999999999999996</v>
      </c>
      <c r="G30" s="20">
        <f aca="true" t="shared" si="0" ref="G30:I31">G31</f>
        <v>8.4</v>
      </c>
      <c r="H30" s="21">
        <f t="shared" si="0"/>
        <v>104</v>
      </c>
      <c r="I30" s="20">
        <f t="shared" si="0"/>
        <v>104</v>
      </c>
    </row>
    <row r="31" spans="1:9" ht="20.25" customHeight="1">
      <c r="A31" s="32" t="s">
        <v>43</v>
      </c>
      <c r="B31" s="33" t="s">
        <v>44</v>
      </c>
      <c r="C31" s="23"/>
      <c r="D31" s="23"/>
      <c r="E31" s="23"/>
      <c r="F31" s="23"/>
      <c r="G31" s="24">
        <f t="shared" si="0"/>
        <v>8.4</v>
      </c>
      <c r="H31" s="25">
        <f t="shared" si="0"/>
        <v>104</v>
      </c>
      <c r="I31" s="24">
        <f t="shared" si="0"/>
        <v>104</v>
      </c>
    </row>
    <row r="32" spans="1:9" ht="21" customHeight="1">
      <c r="A32" s="32" t="s">
        <v>45</v>
      </c>
      <c r="B32" s="33" t="s">
        <v>44</v>
      </c>
      <c r="C32" s="23"/>
      <c r="D32" s="23"/>
      <c r="E32" s="23"/>
      <c r="F32" s="23"/>
      <c r="G32" s="24">
        <v>8.4</v>
      </c>
      <c r="H32" s="25">
        <v>104</v>
      </c>
      <c r="I32" s="24">
        <v>104</v>
      </c>
    </row>
    <row r="33" spans="1:9" ht="15.75">
      <c r="A33" s="17" t="s">
        <v>46</v>
      </c>
      <c r="B33" s="17" t="s">
        <v>47</v>
      </c>
      <c r="C33" s="26">
        <f>C34+C38+C36</f>
        <v>28656</v>
      </c>
      <c r="D33" s="26">
        <f>D34+D38+D36</f>
        <v>28400</v>
      </c>
      <c r="E33" s="26">
        <f>E34+E38+E36</f>
        <v>20563.9</v>
      </c>
      <c r="F33" s="19">
        <f aca="true" t="shared" si="1" ref="F33:F50">C33-E33</f>
        <v>8092.0999999999985</v>
      </c>
      <c r="G33" s="20">
        <f>G34+G38+G36</f>
        <v>22868.6</v>
      </c>
      <c r="H33" s="21">
        <f>H34+H38+H36</f>
        <v>27527</v>
      </c>
      <c r="I33" s="20">
        <f>I34+I38+I36</f>
        <v>28358</v>
      </c>
    </row>
    <row r="34" spans="1:9" ht="15.75">
      <c r="A34" s="22" t="s">
        <v>48</v>
      </c>
      <c r="B34" s="22" t="s">
        <v>49</v>
      </c>
      <c r="C34" s="23">
        <f>C35</f>
        <v>2456</v>
      </c>
      <c r="D34" s="23">
        <f>D35</f>
        <v>2400</v>
      </c>
      <c r="E34" s="23">
        <f>E35</f>
        <v>1214.5</v>
      </c>
      <c r="F34" s="19">
        <f t="shared" si="1"/>
        <v>1241.5</v>
      </c>
      <c r="G34" s="24">
        <f>G35</f>
        <v>4257</v>
      </c>
      <c r="H34" s="25">
        <f>H35</f>
        <v>3723</v>
      </c>
      <c r="I34" s="24">
        <f>I35</f>
        <v>3800</v>
      </c>
    </row>
    <row r="35" spans="1:9" ht="72.75" customHeight="1">
      <c r="A35" s="22" t="s">
        <v>50</v>
      </c>
      <c r="B35" s="33" t="s">
        <v>51</v>
      </c>
      <c r="C35" s="23">
        <v>2456</v>
      </c>
      <c r="D35" s="23">
        <v>2400</v>
      </c>
      <c r="E35" s="23">
        <v>1214.5</v>
      </c>
      <c r="F35" s="19">
        <f t="shared" si="1"/>
        <v>1241.5</v>
      </c>
      <c r="G35" s="24">
        <v>4257</v>
      </c>
      <c r="H35" s="25">
        <v>3723</v>
      </c>
      <c r="I35" s="24">
        <v>3800</v>
      </c>
    </row>
    <row r="36" spans="1:9" ht="19.5" customHeight="1">
      <c r="A36" s="34" t="s">
        <v>52</v>
      </c>
      <c r="B36" s="35" t="s">
        <v>53</v>
      </c>
      <c r="C36" s="23">
        <v>0</v>
      </c>
      <c r="D36" s="23">
        <v>0</v>
      </c>
      <c r="E36" s="23">
        <v>0</v>
      </c>
      <c r="F36" s="19">
        <f t="shared" si="1"/>
        <v>0</v>
      </c>
      <c r="G36" s="24">
        <f>G37</f>
        <v>6600</v>
      </c>
      <c r="H36" s="25">
        <f>H37</f>
        <v>6704</v>
      </c>
      <c r="I36" s="24">
        <f>I37</f>
        <v>6838</v>
      </c>
    </row>
    <row r="37" spans="1:9" ht="22.5" customHeight="1">
      <c r="A37" s="22" t="s">
        <v>54</v>
      </c>
      <c r="B37" s="36" t="s">
        <v>55</v>
      </c>
      <c r="C37" s="23">
        <v>0</v>
      </c>
      <c r="D37" s="23">
        <v>0</v>
      </c>
      <c r="E37" s="23">
        <v>0</v>
      </c>
      <c r="F37" s="19">
        <f t="shared" si="1"/>
        <v>0</v>
      </c>
      <c r="G37" s="24">
        <v>6600</v>
      </c>
      <c r="H37" s="25">
        <v>6704</v>
      </c>
      <c r="I37" s="24">
        <v>6838</v>
      </c>
    </row>
    <row r="38" spans="1:9" ht="15.75">
      <c r="A38" s="22" t="s">
        <v>56</v>
      </c>
      <c r="B38" s="22" t="s">
        <v>57</v>
      </c>
      <c r="C38" s="23">
        <f>C39+C41</f>
        <v>26200</v>
      </c>
      <c r="D38" s="23">
        <f>D39+D41</f>
        <v>26000</v>
      </c>
      <c r="E38" s="23">
        <f>E39+E41</f>
        <v>19349.4</v>
      </c>
      <c r="F38" s="19">
        <f t="shared" si="1"/>
        <v>6850.5999999999985</v>
      </c>
      <c r="G38" s="24">
        <f>G39+G41</f>
        <v>12011.6</v>
      </c>
      <c r="H38" s="25">
        <f>H39+H41</f>
        <v>17100</v>
      </c>
      <c r="I38" s="24">
        <f>I39+I41</f>
        <v>17720</v>
      </c>
    </row>
    <row r="39" spans="1:9" ht="23.25" customHeight="1">
      <c r="A39" s="22" t="s">
        <v>58</v>
      </c>
      <c r="B39" s="27" t="s">
        <v>59</v>
      </c>
      <c r="C39" s="37">
        <f>C40</f>
        <v>14300</v>
      </c>
      <c r="D39" s="37">
        <f>D40</f>
        <v>15000</v>
      </c>
      <c r="E39" s="37">
        <f>E40</f>
        <v>14390.2</v>
      </c>
      <c r="F39" s="19">
        <f t="shared" si="1"/>
        <v>-90.20000000000073</v>
      </c>
      <c r="G39" s="24">
        <f>G40</f>
        <v>6589.6</v>
      </c>
      <c r="H39" s="25">
        <f>H40</f>
        <v>8210</v>
      </c>
      <c r="I39" s="24">
        <f>I40</f>
        <v>8670</v>
      </c>
    </row>
    <row r="40" spans="1:9" ht="47.25" customHeight="1">
      <c r="A40" s="22" t="s">
        <v>60</v>
      </c>
      <c r="B40" s="27" t="s">
        <v>61</v>
      </c>
      <c r="C40" s="37">
        <v>14300</v>
      </c>
      <c r="D40" s="37">
        <v>15000</v>
      </c>
      <c r="E40" s="37">
        <v>14390.2</v>
      </c>
      <c r="F40" s="19">
        <f t="shared" si="1"/>
        <v>-90.20000000000073</v>
      </c>
      <c r="G40" s="24">
        <v>6589.6</v>
      </c>
      <c r="H40" s="25">
        <v>8210</v>
      </c>
      <c r="I40" s="24">
        <v>8670</v>
      </c>
    </row>
    <row r="41" spans="1:9" ht="24" customHeight="1">
      <c r="A41" s="22" t="s">
        <v>62</v>
      </c>
      <c r="B41" s="27" t="s">
        <v>63</v>
      </c>
      <c r="C41" s="37">
        <f>C42</f>
        <v>11900</v>
      </c>
      <c r="D41" s="37">
        <f>D42</f>
        <v>11000</v>
      </c>
      <c r="E41" s="37">
        <f>E42</f>
        <v>4959.2</v>
      </c>
      <c r="F41" s="19">
        <f t="shared" si="1"/>
        <v>6940.8</v>
      </c>
      <c r="G41" s="24">
        <f>G42</f>
        <v>5422</v>
      </c>
      <c r="H41" s="25">
        <f>H42</f>
        <v>8890</v>
      </c>
      <c r="I41" s="24">
        <f>I42</f>
        <v>9050</v>
      </c>
    </row>
    <row r="42" spans="1:9" ht="54" customHeight="1">
      <c r="A42" s="33" t="s">
        <v>64</v>
      </c>
      <c r="B42" s="27" t="s">
        <v>65</v>
      </c>
      <c r="C42" s="37">
        <v>11900</v>
      </c>
      <c r="D42" s="37">
        <v>11000</v>
      </c>
      <c r="E42" s="37">
        <v>4959.2</v>
      </c>
      <c r="F42" s="19">
        <f t="shared" si="1"/>
        <v>6940.8</v>
      </c>
      <c r="G42" s="24">
        <v>5422</v>
      </c>
      <c r="H42" s="25">
        <v>8890</v>
      </c>
      <c r="I42" s="24">
        <v>9050</v>
      </c>
    </row>
    <row r="43" spans="1:9" ht="55.5" customHeight="1">
      <c r="A43" s="17" t="s">
        <v>66</v>
      </c>
      <c r="B43" s="38" t="s">
        <v>67</v>
      </c>
      <c r="C43" s="26">
        <f>C44+C53</f>
        <v>8246.4</v>
      </c>
      <c r="D43" s="26">
        <f>D44+D53</f>
        <v>6347.4</v>
      </c>
      <c r="E43" s="26">
        <f>E44+E53</f>
        <v>5535.1</v>
      </c>
      <c r="F43" s="19">
        <f t="shared" si="1"/>
        <v>2711.2999999999993</v>
      </c>
      <c r="G43" s="20">
        <f>G44+G53</f>
        <v>6347.8</v>
      </c>
      <c r="H43" s="21">
        <f>H44+H53</f>
        <v>6050.3</v>
      </c>
      <c r="I43" s="20">
        <f>I44+I53</f>
        <v>5250.3</v>
      </c>
    </row>
    <row r="44" spans="1:9" ht="121.5" customHeight="1">
      <c r="A44" s="17" t="s">
        <v>68</v>
      </c>
      <c r="B44" s="27" t="s">
        <v>69</v>
      </c>
      <c r="C44" s="23">
        <f>C45+C47+C49</f>
        <v>6546.4</v>
      </c>
      <c r="D44" s="23">
        <f>D45+D47+D49</f>
        <v>4947.4</v>
      </c>
      <c r="E44" s="23">
        <f>E45+E47+E49</f>
        <v>4343.6</v>
      </c>
      <c r="F44" s="19">
        <f t="shared" si="1"/>
        <v>2202.7999999999993</v>
      </c>
      <c r="G44" s="24">
        <f>G46+G50+G47+G51</f>
        <v>4869</v>
      </c>
      <c r="H44" s="25">
        <f>H46+H50+H47+H51</f>
        <v>4550.3</v>
      </c>
      <c r="I44" s="24">
        <f>I46+I50+I47+I51</f>
        <v>4150.3</v>
      </c>
    </row>
    <row r="45" spans="1:9" ht="103.5" customHeight="1">
      <c r="A45" s="22" t="s">
        <v>70</v>
      </c>
      <c r="B45" s="27" t="s">
        <v>71</v>
      </c>
      <c r="C45" s="23">
        <f>C46</f>
        <v>3100</v>
      </c>
      <c r="D45" s="23">
        <f>D46</f>
        <v>3100</v>
      </c>
      <c r="E45" s="23">
        <f>E46</f>
        <v>2541.7</v>
      </c>
      <c r="F45" s="19">
        <f t="shared" si="1"/>
        <v>558.3000000000002</v>
      </c>
      <c r="G45" s="24">
        <f>G46</f>
        <v>3208.2</v>
      </c>
      <c r="H45" s="25">
        <f>H46</f>
        <v>3400</v>
      </c>
      <c r="I45" s="24">
        <f>I46</f>
        <v>3000</v>
      </c>
    </row>
    <row r="46" spans="1:9" ht="116.25" customHeight="1">
      <c r="A46" s="33" t="s">
        <v>72</v>
      </c>
      <c r="B46" s="27" t="s">
        <v>73</v>
      </c>
      <c r="C46" s="23">
        <v>3100</v>
      </c>
      <c r="D46" s="23">
        <v>3100</v>
      </c>
      <c r="E46" s="23">
        <v>2541.7</v>
      </c>
      <c r="F46" s="19">
        <f t="shared" si="1"/>
        <v>558.3000000000002</v>
      </c>
      <c r="G46" s="24">
        <v>3208.2</v>
      </c>
      <c r="H46" s="25">
        <f>2375+500+500+25</f>
        <v>3400</v>
      </c>
      <c r="I46" s="24">
        <f>2375+500+500+25-400</f>
        <v>3000</v>
      </c>
    </row>
    <row r="47" spans="1:9" ht="117" customHeight="1">
      <c r="A47" s="22" t="s">
        <v>74</v>
      </c>
      <c r="B47" s="39" t="s">
        <v>75</v>
      </c>
      <c r="C47" s="23">
        <f>C48</f>
        <v>700</v>
      </c>
      <c r="D47" s="23">
        <f>D48</f>
        <v>647.4</v>
      </c>
      <c r="E47" s="23">
        <f>E48</f>
        <v>647.4</v>
      </c>
      <c r="F47" s="19">
        <f t="shared" si="1"/>
        <v>52.60000000000002</v>
      </c>
      <c r="G47" s="24">
        <f>G48</f>
        <v>1011.2</v>
      </c>
      <c r="H47" s="25">
        <f>H48</f>
        <v>450</v>
      </c>
      <c r="I47" s="24">
        <f>I48</f>
        <v>450</v>
      </c>
    </row>
    <row r="48" spans="1:9" ht="117.75" customHeight="1">
      <c r="A48" s="22" t="s">
        <v>76</v>
      </c>
      <c r="B48" s="39" t="s">
        <v>77</v>
      </c>
      <c r="C48" s="23">
        <v>700</v>
      </c>
      <c r="D48" s="23">
        <v>647.4</v>
      </c>
      <c r="E48" s="23">
        <v>647.4</v>
      </c>
      <c r="F48" s="19">
        <f t="shared" si="1"/>
        <v>52.60000000000002</v>
      </c>
      <c r="G48" s="24">
        <f>1000+11.2</f>
        <v>1011.2</v>
      </c>
      <c r="H48" s="25">
        <v>450</v>
      </c>
      <c r="I48" s="24">
        <v>450</v>
      </c>
    </row>
    <row r="49" spans="1:9" ht="120.75" customHeight="1">
      <c r="A49" s="22" t="s">
        <v>78</v>
      </c>
      <c r="B49" s="27" t="s">
        <v>79</v>
      </c>
      <c r="C49" s="23">
        <f>C50</f>
        <v>2746.4</v>
      </c>
      <c r="D49" s="23">
        <f>D50</f>
        <v>1200</v>
      </c>
      <c r="E49" s="23">
        <f>E50</f>
        <v>1154.5</v>
      </c>
      <c r="F49" s="19">
        <f t="shared" si="1"/>
        <v>1591.9</v>
      </c>
      <c r="G49" s="24">
        <f>G50</f>
        <v>649.4</v>
      </c>
      <c r="H49" s="25">
        <f>H50</f>
        <v>700</v>
      </c>
      <c r="I49" s="24">
        <f>I50</f>
        <v>700</v>
      </c>
    </row>
    <row r="50" spans="1:9" ht="106.5" customHeight="1">
      <c r="A50" s="22" t="s">
        <v>80</v>
      </c>
      <c r="B50" s="27" t="s">
        <v>81</v>
      </c>
      <c r="C50" s="23">
        <v>2746.4</v>
      </c>
      <c r="D50" s="23">
        <v>1200</v>
      </c>
      <c r="E50" s="23">
        <v>1154.5</v>
      </c>
      <c r="F50" s="19">
        <f t="shared" si="1"/>
        <v>1591.9</v>
      </c>
      <c r="G50" s="24">
        <v>649.4</v>
      </c>
      <c r="H50" s="25">
        <v>700</v>
      </c>
      <c r="I50" s="24">
        <v>700</v>
      </c>
    </row>
    <row r="51" spans="1:9" ht="73.5" customHeight="1">
      <c r="A51" s="27" t="s">
        <v>82</v>
      </c>
      <c r="B51" s="27" t="s">
        <v>83</v>
      </c>
      <c r="C51" s="23"/>
      <c r="D51" s="23"/>
      <c r="E51" s="23"/>
      <c r="F51" s="19"/>
      <c r="G51" s="24">
        <f>G52</f>
        <v>0.2</v>
      </c>
      <c r="H51" s="25">
        <f>H52</f>
        <v>0.3</v>
      </c>
      <c r="I51" s="24">
        <f>I52</f>
        <v>0.3</v>
      </c>
    </row>
    <row r="52" spans="1:9" ht="167.25" customHeight="1">
      <c r="A52" s="27" t="s">
        <v>84</v>
      </c>
      <c r="B52" s="27" t="s">
        <v>85</v>
      </c>
      <c r="C52" s="23"/>
      <c r="D52" s="23"/>
      <c r="E52" s="23"/>
      <c r="F52" s="19"/>
      <c r="G52" s="24">
        <v>0.2</v>
      </c>
      <c r="H52" s="25">
        <v>0.3</v>
      </c>
      <c r="I52" s="24">
        <v>0.3</v>
      </c>
    </row>
    <row r="53" spans="1:9" ht="110.25">
      <c r="A53" s="22" t="s">
        <v>86</v>
      </c>
      <c r="B53" s="27" t="s">
        <v>87</v>
      </c>
      <c r="C53" s="23">
        <f>C55</f>
        <v>1700</v>
      </c>
      <c r="D53" s="23">
        <f>D54</f>
        <v>1400</v>
      </c>
      <c r="E53" s="23">
        <f>E55</f>
        <v>1191.5</v>
      </c>
      <c r="F53" s="19">
        <f aca="true" t="shared" si="2" ref="F53:F60">C53-E53</f>
        <v>508.5</v>
      </c>
      <c r="G53" s="24">
        <f>G55</f>
        <v>1478.8</v>
      </c>
      <c r="H53" s="25">
        <f>H55</f>
        <v>1500</v>
      </c>
      <c r="I53" s="24">
        <f>I55</f>
        <v>1100</v>
      </c>
    </row>
    <row r="54" spans="1:9" ht="102.75" customHeight="1">
      <c r="A54" s="22" t="s">
        <v>88</v>
      </c>
      <c r="B54" s="27" t="s">
        <v>89</v>
      </c>
      <c r="C54" s="23">
        <f>C55</f>
        <v>1700</v>
      </c>
      <c r="D54" s="23">
        <f>D55</f>
        <v>1400</v>
      </c>
      <c r="E54" s="23">
        <f>E55</f>
        <v>1191.5</v>
      </c>
      <c r="F54" s="19">
        <f t="shared" si="2"/>
        <v>508.5</v>
      </c>
      <c r="G54" s="24">
        <f>G55</f>
        <v>1478.8</v>
      </c>
      <c r="H54" s="25">
        <f>H55</f>
        <v>1500</v>
      </c>
      <c r="I54" s="24">
        <f>I55</f>
        <v>1100</v>
      </c>
    </row>
    <row r="55" spans="1:9" ht="117.75" customHeight="1">
      <c r="A55" s="22" t="s">
        <v>90</v>
      </c>
      <c r="B55" s="33" t="s">
        <v>91</v>
      </c>
      <c r="C55" s="23">
        <v>1700</v>
      </c>
      <c r="D55" s="23">
        <v>1400</v>
      </c>
      <c r="E55" s="23">
        <v>1191.5</v>
      </c>
      <c r="F55" s="19">
        <f t="shared" si="2"/>
        <v>508.5</v>
      </c>
      <c r="G55" s="40">
        <v>1478.8</v>
      </c>
      <c r="H55" s="41">
        <f>1150+350</f>
        <v>1500</v>
      </c>
      <c r="I55" s="40">
        <v>1100</v>
      </c>
    </row>
    <row r="56" spans="1:9" ht="56.25" customHeight="1">
      <c r="A56" s="17" t="s">
        <v>92</v>
      </c>
      <c r="B56" s="31" t="s">
        <v>93</v>
      </c>
      <c r="C56" s="42">
        <f aca="true" t="shared" si="3" ref="C56:E58">C57</f>
        <v>387.2</v>
      </c>
      <c r="D56" s="42">
        <f t="shared" si="3"/>
        <v>370</v>
      </c>
      <c r="E56" s="42">
        <f t="shared" si="3"/>
        <v>349.5</v>
      </c>
      <c r="F56" s="19">
        <f t="shared" si="2"/>
        <v>37.69999999999999</v>
      </c>
      <c r="G56" s="20">
        <f aca="true" t="shared" si="4" ref="G56:I58">G57</f>
        <v>273.1</v>
      </c>
      <c r="H56" s="21">
        <f t="shared" si="4"/>
        <v>250.1</v>
      </c>
      <c r="I56" s="20">
        <f t="shared" si="4"/>
        <v>289.8</v>
      </c>
    </row>
    <row r="57" spans="1:9" ht="30" customHeight="1">
      <c r="A57" s="22" t="s">
        <v>94</v>
      </c>
      <c r="B57" s="33" t="s">
        <v>95</v>
      </c>
      <c r="C57" s="43">
        <f t="shared" si="3"/>
        <v>387.2</v>
      </c>
      <c r="D57" s="43">
        <f t="shared" si="3"/>
        <v>370</v>
      </c>
      <c r="E57" s="43">
        <f t="shared" si="3"/>
        <v>349.5</v>
      </c>
      <c r="F57" s="19">
        <f t="shared" si="2"/>
        <v>37.69999999999999</v>
      </c>
      <c r="G57" s="24">
        <f t="shared" si="4"/>
        <v>273.1</v>
      </c>
      <c r="H57" s="25">
        <f t="shared" si="4"/>
        <v>250.1</v>
      </c>
      <c r="I57" s="24">
        <f t="shared" si="4"/>
        <v>289.8</v>
      </c>
    </row>
    <row r="58" spans="1:9" ht="33" customHeight="1">
      <c r="A58" s="22" t="s">
        <v>96</v>
      </c>
      <c r="B58" s="33" t="s">
        <v>97</v>
      </c>
      <c r="C58" s="43">
        <f t="shared" si="3"/>
        <v>387.2</v>
      </c>
      <c r="D58" s="43">
        <f t="shared" si="3"/>
        <v>370</v>
      </c>
      <c r="E58" s="43">
        <f t="shared" si="3"/>
        <v>349.5</v>
      </c>
      <c r="F58" s="19">
        <f t="shared" si="2"/>
        <v>37.69999999999999</v>
      </c>
      <c r="G58" s="24">
        <f t="shared" si="4"/>
        <v>273.1</v>
      </c>
      <c r="H58" s="25">
        <f t="shared" si="4"/>
        <v>250.1</v>
      </c>
      <c r="I58" s="24">
        <f t="shared" si="4"/>
        <v>289.8</v>
      </c>
    </row>
    <row r="59" spans="1:12" ht="33" customHeight="1">
      <c r="A59" s="22" t="s">
        <v>98</v>
      </c>
      <c r="B59" s="33" t="s">
        <v>99</v>
      </c>
      <c r="C59" s="23">
        <v>387.2</v>
      </c>
      <c r="D59" s="23">
        <v>370</v>
      </c>
      <c r="E59" s="23">
        <v>349.5</v>
      </c>
      <c r="F59" s="19">
        <f t="shared" si="2"/>
        <v>37.69999999999999</v>
      </c>
      <c r="G59" s="24">
        <v>273.1</v>
      </c>
      <c r="H59" s="25">
        <v>250.1</v>
      </c>
      <c r="I59" s="24">
        <v>289.8</v>
      </c>
      <c r="J59" s="44"/>
      <c r="K59" s="44"/>
      <c r="L59" s="44"/>
    </row>
    <row r="60" spans="1:9" ht="31.5">
      <c r="A60" s="17" t="s">
        <v>100</v>
      </c>
      <c r="B60" s="38" t="s">
        <v>101</v>
      </c>
      <c r="C60" s="19" t="e">
        <f>C67+#REF!</f>
        <v>#REF!</v>
      </c>
      <c r="D60" s="19" t="e">
        <f>D67+#REF!</f>
        <v>#REF!</v>
      </c>
      <c r="E60" s="19" t="e">
        <f>E67+#REF!</f>
        <v>#REF!</v>
      </c>
      <c r="F60" s="19" t="e">
        <f t="shared" si="2"/>
        <v>#REF!</v>
      </c>
      <c r="G60" s="20">
        <f>G67+G61</f>
        <v>3687.1</v>
      </c>
      <c r="H60" s="21">
        <f>H67</f>
        <v>300</v>
      </c>
      <c r="I60" s="20">
        <f>I67</f>
        <v>300</v>
      </c>
    </row>
    <row r="61" spans="1:9" ht="118.5" customHeight="1">
      <c r="A61" s="17" t="s">
        <v>207</v>
      </c>
      <c r="B61" s="76" t="s">
        <v>192</v>
      </c>
      <c r="C61" s="19"/>
      <c r="D61" s="19"/>
      <c r="E61" s="19"/>
      <c r="F61" s="19"/>
      <c r="G61" s="24">
        <f>G62+G65</f>
        <v>1326.1</v>
      </c>
      <c r="H61" s="21"/>
      <c r="I61" s="20"/>
    </row>
    <row r="62" spans="1:9" ht="135.75" customHeight="1">
      <c r="A62" s="22" t="s">
        <v>102</v>
      </c>
      <c r="B62" s="75" t="s">
        <v>103</v>
      </c>
      <c r="C62" s="19"/>
      <c r="D62" s="19"/>
      <c r="E62" s="19"/>
      <c r="F62" s="19"/>
      <c r="G62" s="24">
        <f>G63</f>
        <v>1192.1</v>
      </c>
      <c r="H62" s="21"/>
      <c r="I62" s="20"/>
    </row>
    <row r="63" spans="1:9" ht="132.75" customHeight="1">
      <c r="A63" s="22" t="s">
        <v>104</v>
      </c>
      <c r="B63" s="77" t="s">
        <v>105</v>
      </c>
      <c r="C63" s="19"/>
      <c r="D63" s="19"/>
      <c r="E63" s="19"/>
      <c r="F63" s="19"/>
      <c r="G63" s="24">
        <f>820+372.1</f>
        <v>1192.1</v>
      </c>
      <c r="H63" s="21"/>
      <c r="I63" s="20"/>
    </row>
    <row r="64" spans="1:9" ht="54.75" customHeight="1" hidden="1">
      <c r="A64" s="93"/>
      <c r="B64" s="86"/>
      <c r="C64" s="66"/>
      <c r="D64" s="66"/>
      <c r="E64" s="66"/>
      <c r="F64" s="66"/>
      <c r="G64" s="67"/>
      <c r="H64" s="21"/>
      <c r="I64" s="20"/>
    </row>
    <row r="65" spans="1:9" ht="113.25" customHeight="1">
      <c r="A65" s="97" t="s">
        <v>205</v>
      </c>
      <c r="B65" s="103" t="s">
        <v>206</v>
      </c>
      <c r="C65" s="98"/>
      <c r="D65" s="98"/>
      <c r="E65" s="98"/>
      <c r="F65" s="98"/>
      <c r="G65" s="99">
        <f>G66</f>
        <v>134</v>
      </c>
      <c r="H65" s="21"/>
      <c r="I65" s="20"/>
    </row>
    <row r="66" spans="1:9" ht="117.75" customHeight="1">
      <c r="A66" s="97" t="s">
        <v>203</v>
      </c>
      <c r="B66" s="109" t="s">
        <v>204</v>
      </c>
      <c r="C66" s="98"/>
      <c r="D66" s="98"/>
      <c r="E66" s="98"/>
      <c r="F66" s="98"/>
      <c r="G66" s="99">
        <v>134</v>
      </c>
      <c r="H66" s="21"/>
      <c r="I66" s="20"/>
    </row>
    <row r="67" spans="1:9" ht="85.5" customHeight="1">
      <c r="A67" s="100" t="s">
        <v>106</v>
      </c>
      <c r="B67" s="101" t="s">
        <v>107</v>
      </c>
      <c r="C67" s="102">
        <f>C68</f>
        <v>570</v>
      </c>
      <c r="D67" s="102">
        <f>D68</f>
        <v>800</v>
      </c>
      <c r="E67" s="102">
        <f>E68</f>
        <v>710</v>
      </c>
      <c r="F67" s="98">
        <f aca="true" t="shared" si="5" ref="F67:F83">C67-E67</f>
        <v>-140</v>
      </c>
      <c r="G67" s="99">
        <f>G68</f>
        <v>2361</v>
      </c>
      <c r="H67" s="25">
        <f>H68</f>
        <v>300</v>
      </c>
      <c r="I67" s="24">
        <f>I68</f>
        <v>300</v>
      </c>
    </row>
    <row r="68" spans="1:11" ht="72.75" customHeight="1">
      <c r="A68" s="94" t="s">
        <v>108</v>
      </c>
      <c r="B68" s="95" t="s">
        <v>109</v>
      </c>
      <c r="C68" s="79">
        <v>570</v>
      </c>
      <c r="D68" s="79">
        <v>800</v>
      </c>
      <c r="E68" s="79">
        <v>710</v>
      </c>
      <c r="F68" s="71">
        <f t="shared" si="5"/>
        <v>-140</v>
      </c>
      <c r="G68" s="96">
        <v>2361</v>
      </c>
      <c r="H68" s="25">
        <v>300</v>
      </c>
      <c r="I68" s="24">
        <v>300</v>
      </c>
      <c r="J68" s="104"/>
      <c r="K68" s="105"/>
    </row>
    <row r="69" spans="1:9" ht="15.75">
      <c r="A69" s="45" t="s">
        <v>110</v>
      </c>
      <c r="B69" s="38" t="s">
        <v>111</v>
      </c>
      <c r="C69" s="46" t="e">
        <f>#REF!+C70+#REF!</f>
        <v>#REF!</v>
      </c>
      <c r="D69" s="46" t="e">
        <f>#REF!+D70+#REF!</f>
        <v>#REF!</v>
      </c>
      <c r="E69" s="46" t="e">
        <f>#REF!+E70+#REF!</f>
        <v>#REF!</v>
      </c>
      <c r="F69" s="19" t="e">
        <f t="shared" si="5"/>
        <v>#REF!</v>
      </c>
      <c r="G69" s="20">
        <f>G70+G72+G75</f>
        <v>377.90000000000003</v>
      </c>
      <c r="H69" s="21">
        <f aca="true" t="shared" si="6" ref="G69:I70">H70</f>
        <v>100</v>
      </c>
      <c r="I69" s="20">
        <f t="shared" si="6"/>
        <v>100</v>
      </c>
    </row>
    <row r="70" spans="1:9" ht="55.5" customHeight="1">
      <c r="A70" s="47" t="s">
        <v>112</v>
      </c>
      <c r="B70" s="48" t="s">
        <v>113</v>
      </c>
      <c r="C70" s="43">
        <f>C71</f>
        <v>6.2</v>
      </c>
      <c r="D70" s="43">
        <f>D71</f>
        <v>4.2</v>
      </c>
      <c r="E70" s="43">
        <f>E71</f>
        <v>4.2</v>
      </c>
      <c r="F70" s="19">
        <f t="shared" si="5"/>
        <v>2</v>
      </c>
      <c r="G70" s="24">
        <f t="shared" si="6"/>
        <v>70</v>
      </c>
      <c r="H70" s="25">
        <f t="shared" si="6"/>
        <v>100</v>
      </c>
      <c r="I70" s="24">
        <f t="shared" si="6"/>
        <v>100</v>
      </c>
    </row>
    <row r="71" spans="1:9" ht="71.25" customHeight="1">
      <c r="A71" s="47" t="s">
        <v>114</v>
      </c>
      <c r="B71" s="39" t="s">
        <v>115</v>
      </c>
      <c r="C71" s="43">
        <v>6.2</v>
      </c>
      <c r="D71" s="43">
        <v>4.2</v>
      </c>
      <c r="E71" s="43">
        <v>4.2</v>
      </c>
      <c r="F71" s="19">
        <f t="shared" si="5"/>
        <v>2</v>
      </c>
      <c r="G71" s="49">
        <v>70</v>
      </c>
      <c r="H71" s="50">
        <v>100</v>
      </c>
      <c r="I71" s="49">
        <v>100</v>
      </c>
    </row>
    <row r="72" spans="1:9" ht="152.25" customHeight="1">
      <c r="A72" s="47" t="s">
        <v>215</v>
      </c>
      <c r="B72" s="39" t="s">
        <v>221</v>
      </c>
      <c r="C72" s="43"/>
      <c r="D72" s="43"/>
      <c r="E72" s="43"/>
      <c r="F72" s="19"/>
      <c r="G72" s="49">
        <f>G73</f>
        <v>241.6</v>
      </c>
      <c r="H72" s="50"/>
      <c r="I72" s="49"/>
    </row>
    <row r="73" spans="1:9" ht="85.5" customHeight="1">
      <c r="A73" s="47" t="s">
        <v>216</v>
      </c>
      <c r="B73" s="39" t="s">
        <v>222</v>
      </c>
      <c r="C73" s="43"/>
      <c r="D73" s="43"/>
      <c r="E73" s="43"/>
      <c r="F73" s="19"/>
      <c r="G73" s="49">
        <f>G74</f>
        <v>241.6</v>
      </c>
      <c r="H73" s="50"/>
      <c r="I73" s="49"/>
    </row>
    <row r="74" spans="1:9" ht="110.25">
      <c r="A74" s="47" t="s">
        <v>217</v>
      </c>
      <c r="B74" s="39" t="s">
        <v>223</v>
      </c>
      <c r="C74" s="43"/>
      <c r="D74" s="43"/>
      <c r="E74" s="43"/>
      <c r="F74" s="19"/>
      <c r="G74" s="49">
        <v>241.6</v>
      </c>
      <c r="H74" s="50"/>
      <c r="I74" s="49"/>
    </row>
    <row r="75" spans="1:9" ht="45.75" customHeight="1">
      <c r="A75" s="47" t="s">
        <v>218</v>
      </c>
      <c r="B75" s="39" t="s">
        <v>224</v>
      </c>
      <c r="C75" s="43"/>
      <c r="D75" s="43"/>
      <c r="E75" s="43"/>
      <c r="F75" s="19"/>
      <c r="G75" s="49">
        <f>G76</f>
        <v>66.3</v>
      </c>
      <c r="H75" s="50"/>
      <c r="I75" s="49"/>
    </row>
    <row r="76" spans="1:9" ht="56.25" customHeight="1">
      <c r="A76" s="47" t="s">
        <v>219</v>
      </c>
      <c r="B76" s="39" t="s">
        <v>225</v>
      </c>
      <c r="C76" s="43"/>
      <c r="D76" s="43"/>
      <c r="E76" s="43"/>
      <c r="F76" s="19"/>
      <c r="G76" s="49">
        <v>66.3</v>
      </c>
      <c r="H76" s="50"/>
      <c r="I76" s="49"/>
    </row>
    <row r="77" spans="1:9" ht="213.75" customHeight="1">
      <c r="A77" s="47" t="s">
        <v>220</v>
      </c>
      <c r="B77" s="39" t="s">
        <v>226</v>
      </c>
      <c r="C77" s="43"/>
      <c r="D77" s="43"/>
      <c r="E77" s="43"/>
      <c r="F77" s="19"/>
      <c r="G77" s="49">
        <v>66.4</v>
      </c>
      <c r="H77" s="50"/>
      <c r="I77" s="49"/>
    </row>
    <row r="78" spans="1:9" ht="15.75">
      <c r="A78" s="17" t="s">
        <v>116</v>
      </c>
      <c r="B78" s="38" t="s">
        <v>117</v>
      </c>
      <c r="C78" s="26" t="e">
        <f>C79+#REF!+#REF!</f>
        <v>#REF!</v>
      </c>
      <c r="D78" s="26" t="e">
        <f>D79+#REF!+#REF!</f>
        <v>#REF!</v>
      </c>
      <c r="E78" s="26" t="e">
        <f>E79</f>
        <v>#REF!</v>
      </c>
      <c r="F78" s="19" t="e">
        <f t="shared" si="5"/>
        <v>#REF!</v>
      </c>
      <c r="G78" s="84">
        <f>G79+G122+G125+G128</f>
        <v>328854.56055000005</v>
      </c>
      <c r="H78" s="21" t="e">
        <f>H79</f>
        <v>#REF!</v>
      </c>
      <c r="I78" s="20" t="e">
        <f>I79</f>
        <v>#REF!</v>
      </c>
    </row>
    <row r="79" spans="1:9" ht="35.25" customHeight="1">
      <c r="A79" s="22" t="s">
        <v>118</v>
      </c>
      <c r="B79" s="27" t="s">
        <v>119</v>
      </c>
      <c r="C79" s="26" t="e">
        <f>C80+C112+C103+C115</f>
        <v>#REF!</v>
      </c>
      <c r="D79" s="26" t="e">
        <f>D80+D112+D103+D115</f>
        <v>#REF!</v>
      </c>
      <c r="E79" s="26" t="e">
        <f>E80+E112+E103+E115+#REF!+#REF!</f>
        <v>#REF!</v>
      </c>
      <c r="F79" s="19" t="e">
        <f t="shared" si="5"/>
        <v>#REF!</v>
      </c>
      <c r="G79" s="84">
        <f>G80+G84+G112+G115</f>
        <v>326549.68000000005</v>
      </c>
      <c r="H79" s="21" t="e">
        <f>H80+H84+H112+H115</f>
        <v>#REF!</v>
      </c>
      <c r="I79" s="20" t="e">
        <f>I80+I84+I112+I115</f>
        <v>#REF!</v>
      </c>
    </row>
    <row r="80" spans="1:9" ht="31.5">
      <c r="A80" s="17" t="s">
        <v>120</v>
      </c>
      <c r="B80" s="38" t="s">
        <v>121</v>
      </c>
      <c r="C80" s="26">
        <f>C81</f>
        <v>4428.9</v>
      </c>
      <c r="D80" s="26">
        <f>D81</f>
        <v>4428.9</v>
      </c>
      <c r="E80" s="26">
        <f>E81</f>
        <v>3811.6</v>
      </c>
      <c r="F80" s="19">
        <f t="shared" si="5"/>
        <v>617.2999999999997</v>
      </c>
      <c r="G80" s="20">
        <f>G81+G83+G82</f>
        <v>5337.1</v>
      </c>
      <c r="H80" s="21">
        <f>H81</f>
        <v>4199</v>
      </c>
      <c r="I80" s="20">
        <f>I81</f>
        <v>1145.5</v>
      </c>
    </row>
    <row r="81" spans="1:9" ht="50.25" customHeight="1">
      <c r="A81" s="78" t="s">
        <v>193</v>
      </c>
      <c r="B81" s="78" t="s">
        <v>194</v>
      </c>
      <c r="C81" s="23">
        <f>C83</f>
        <v>4428.9</v>
      </c>
      <c r="D81" s="23">
        <f>D83</f>
        <v>4428.9</v>
      </c>
      <c r="E81" s="23">
        <f>E83</f>
        <v>3811.6</v>
      </c>
      <c r="F81" s="19">
        <f t="shared" si="5"/>
        <v>617.2999999999997</v>
      </c>
      <c r="G81" s="24">
        <f>1160+670</f>
        <v>1830</v>
      </c>
      <c r="H81" s="25">
        <f>H83</f>
        <v>4199</v>
      </c>
      <c r="I81" s="24">
        <f>I83</f>
        <v>1145.5</v>
      </c>
    </row>
    <row r="82" spans="1:9" ht="50.25" customHeight="1">
      <c r="A82" s="78" t="s">
        <v>202</v>
      </c>
      <c r="B82" s="78" t="s">
        <v>194</v>
      </c>
      <c r="C82" s="23"/>
      <c r="D82" s="23"/>
      <c r="E82" s="23"/>
      <c r="F82" s="19"/>
      <c r="G82" s="24">
        <f>400+295</f>
        <v>695</v>
      </c>
      <c r="H82" s="25"/>
      <c r="I82" s="24"/>
    </row>
    <row r="83" spans="1:9" ht="47.25" customHeight="1">
      <c r="A83" s="78" t="s">
        <v>195</v>
      </c>
      <c r="B83" s="78" t="s">
        <v>194</v>
      </c>
      <c r="C83" s="23">
        <v>4428.9</v>
      </c>
      <c r="D83" s="23">
        <v>4428.9</v>
      </c>
      <c r="E83" s="23">
        <v>3811.6</v>
      </c>
      <c r="F83" s="19">
        <f t="shared" si="5"/>
        <v>617.2999999999997</v>
      </c>
      <c r="G83" s="24">
        <v>2812.1</v>
      </c>
      <c r="H83" s="25">
        <v>4199</v>
      </c>
      <c r="I83" s="24">
        <v>1145.5</v>
      </c>
    </row>
    <row r="84" spans="1:9" ht="53.25" customHeight="1">
      <c r="A84" s="17" t="s">
        <v>122</v>
      </c>
      <c r="B84" s="38" t="s">
        <v>123</v>
      </c>
      <c r="C84" s="23"/>
      <c r="D84" s="23"/>
      <c r="E84" s="23"/>
      <c r="F84" s="19"/>
      <c r="G84" s="20">
        <f>G85+G87+G89+G96+G98+G100+G103+G94+G93</f>
        <v>168734.5</v>
      </c>
      <c r="H84" s="21" t="e">
        <f>H85+H87+H89+H96+H98+H100+H103+H94</f>
        <v>#REF!</v>
      </c>
      <c r="I84" s="20" t="e">
        <f>I85+I87+I89+I96+I98+I100+I103+I94</f>
        <v>#REF!</v>
      </c>
    </row>
    <row r="85" spans="1:9" ht="46.5" customHeight="1" hidden="1">
      <c r="A85" s="22" t="s">
        <v>124</v>
      </c>
      <c r="B85" s="30" t="s">
        <v>125</v>
      </c>
      <c r="C85" s="23"/>
      <c r="D85" s="23"/>
      <c r="E85" s="23"/>
      <c r="F85" s="19"/>
      <c r="G85" s="24">
        <f>G86</f>
        <v>0</v>
      </c>
      <c r="H85" s="25">
        <f>H86</f>
        <v>0</v>
      </c>
      <c r="I85" s="24">
        <f>I86</f>
        <v>0</v>
      </c>
    </row>
    <row r="86" spans="1:9" ht="47.25" customHeight="1" hidden="1">
      <c r="A86" s="22" t="s">
        <v>126</v>
      </c>
      <c r="B86" s="30" t="s">
        <v>127</v>
      </c>
      <c r="C86" s="23"/>
      <c r="D86" s="23"/>
      <c r="E86" s="23"/>
      <c r="F86" s="19"/>
      <c r="G86" s="24">
        <v>0</v>
      </c>
      <c r="H86" s="25">
        <v>0</v>
      </c>
      <c r="I86" s="24">
        <v>0</v>
      </c>
    </row>
    <row r="87" spans="1:9" ht="165.75" customHeight="1">
      <c r="A87" s="47" t="s">
        <v>128</v>
      </c>
      <c r="B87" s="39" t="s">
        <v>129</v>
      </c>
      <c r="C87" s="23"/>
      <c r="D87" s="23"/>
      <c r="E87" s="23"/>
      <c r="F87" s="19"/>
      <c r="G87" s="24">
        <f>G88</f>
        <v>126896.20000000001</v>
      </c>
      <c r="H87" s="25">
        <f>H88</f>
        <v>0</v>
      </c>
      <c r="I87" s="24">
        <f>I88</f>
        <v>69627</v>
      </c>
    </row>
    <row r="88" spans="1:9" ht="167.25" customHeight="1">
      <c r="A88" s="47" t="s">
        <v>130</v>
      </c>
      <c r="B88" s="27" t="s">
        <v>131</v>
      </c>
      <c r="C88" s="23"/>
      <c r="D88" s="23"/>
      <c r="E88" s="23"/>
      <c r="F88" s="19"/>
      <c r="G88" s="24">
        <f>89502.5+3245.2+25280.9+8867.6</f>
        <v>126896.20000000001</v>
      </c>
      <c r="H88" s="25">
        <v>0</v>
      </c>
      <c r="I88" s="24">
        <v>69627</v>
      </c>
    </row>
    <row r="89" spans="1:9" ht="132" customHeight="1">
      <c r="A89" s="47" t="s">
        <v>132</v>
      </c>
      <c r="B89" s="39" t="s">
        <v>133</v>
      </c>
      <c r="C89" s="23"/>
      <c r="D89" s="23"/>
      <c r="E89" s="23"/>
      <c r="F89" s="19"/>
      <c r="G89" s="24">
        <f>G90+G91</f>
        <v>1932.5</v>
      </c>
      <c r="H89" s="25">
        <f>H90+H91</f>
        <v>0</v>
      </c>
      <c r="I89" s="24">
        <f>I90+I91</f>
        <v>1066.4</v>
      </c>
    </row>
    <row r="90" spans="1:9" ht="98.25" customHeight="1" hidden="1">
      <c r="A90" s="47" t="s">
        <v>134</v>
      </c>
      <c r="B90" s="27" t="s">
        <v>135</v>
      </c>
      <c r="C90" s="23"/>
      <c r="D90" s="23"/>
      <c r="E90" s="23"/>
      <c r="F90" s="19"/>
      <c r="G90" s="24">
        <v>0</v>
      </c>
      <c r="H90" s="25">
        <v>0</v>
      </c>
      <c r="I90" s="24">
        <v>0</v>
      </c>
    </row>
    <row r="91" spans="1:9" ht="120" customHeight="1">
      <c r="A91" s="47" t="s">
        <v>134</v>
      </c>
      <c r="B91" s="27" t="s">
        <v>135</v>
      </c>
      <c r="C91" s="23"/>
      <c r="D91" s="23"/>
      <c r="E91" s="23"/>
      <c r="F91" s="19"/>
      <c r="G91" s="24">
        <f>1369.9+49.8+387+125.8</f>
        <v>1932.5</v>
      </c>
      <c r="H91" s="25">
        <v>0</v>
      </c>
      <c r="I91" s="24">
        <v>1066.4</v>
      </c>
    </row>
    <row r="92" spans="1:9" ht="98.25" customHeight="1">
      <c r="A92" s="47" t="s">
        <v>136</v>
      </c>
      <c r="B92" s="27" t="s">
        <v>137</v>
      </c>
      <c r="C92" s="23"/>
      <c r="D92" s="23"/>
      <c r="E92" s="23"/>
      <c r="F92" s="19"/>
      <c r="G92" s="24">
        <f>1320</f>
        <v>1320</v>
      </c>
      <c r="H92" s="25"/>
      <c r="I92" s="24"/>
    </row>
    <row r="93" spans="1:9" ht="98.25" customHeight="1">
      <c r="A93" s="47" t="s">
        <v>138</v>
      </c>
      <c r="B93" s="27" t="s">
        <v>139</v>
      </c>
      <c r="C93" s="23"/>
      <c r="D93" s="23"/>
      <c r="E93" s="23"/>
      <c r="F93" s="19"/>
      <c r="G93" s="24">
        <v>1320</v>
      </c>
      <c r="H93" s="25"/>
      <c r="I93" s="24"/>
    </row>
    <row r="94" spans="1:9" ht="41.25" customHeight="1">
      <c r="A94" s="51" t="s">
        <v>140</v>
      </c>
      <c r="B94" s="52" t="s">
        <v>141</v>
      </c>
      <c r="C94" s="23"/>
      <c r="D94" s="23"/>
      <c r="E94" s="23"/>
      <c r="F94" s="19"/>
      <c r="G94" s="24">
        <f>G95</f>
        <v>61</v>
      </c>
      <c r="H94" s="25">
        <f>H95</f>
        <v>61</v>
      </c>
      <c r="I94" s="24">
        <f>I95</f>
        <v>61.1</v>
      </c>
    </row>
    <row r="95" spans="1:9" ht="38.25" customHeight="1">
      <c r="A95" s="51" t="s">
        <v>142</v>
      </c>
      <c r="B95" s="33" t="s">
        <v>143</v>
      </c>
      <c r="C95" s="23"/>
      <c r="D95" s="23"/>
      <c r="E95" s="23"/>
      <c r="F95" s="19"/>
      <c r="G95" s="24">
        <v>61</v>
      </c>
      <c r="H95" s="25">
        <v>61</v>
      </c>
      <c r="I95" s="24">
        <v>61.1</v>
      </c>
    </row>
    <row r="96" spans="1:9" ht="33.75" customHeight="1">
      <c r="A96" s="47" t="s">
        <v>144</v>
      </c>
      <c r="B96" s="39" t="s">
        <v>145</v>
      </c>
      <c r="C96" s="23"/>
      <c r="D96" s="23"/>
      <c r="E96" s="23"/>
      <c r="F96" s="19"/>
      <c r="G96" s="24">
        <f>G97</f>
        <v>5694.8</v>
      </c>
      <c r="H96" s="25">
        <f>H97</f>
        <v>5793.6</v>
      </c>
      <c r="I96" s="24">
        <f>I97</f>
        <v>0</v>
      </c>
    </row>
    <row r="97" spans="1:9" ht="52.5" customHeight="1">
      <c r="A97" s="47" t="s">
        <v>146</v>
      </c>
      <c r="B97" s="39" t="s">
        <v>147</v>
      </c>
      <c r="C97" s="23"/>
      <c r="D97" s="23"/>
      <c r="E97" s="23"/>
      <c r="F97" s="19"/>
      <c r="G97" s="24">
        <v>5694.8</v>
      </c>
      <c r="H97" s="25">
        <v>5793.6</v>
      </c>
      <c r="I97" s="24">
        <v>0</v>
      </c>
    </row>
    <row r="98" spans="1:9" ht="67.5" customHeight="1">
      <c r="A98" s="32" t="s">
        <v>148</v>
      </c>
      <c r="B98" s="53" t="s">
        <v>149</v>
      </c>
      <c r="C98" s="23"/>
      <c r="D98" s="23"/>
      <c r="E98" s="23"/>
      <c r="F98" s="19"/>
      <c r="G98" s="24">
        <f>G99</f>
        <v>819.3</v>
      </c>
      <c r="H98" s="25">
        <f>H99</f>
        <v>0</v>
      </c>
      <c r="I98" s="24">
        <f>I99</f>
        <v>0</v>
      </c>
    </row>
    <row r="99" spans="1:9" ht="84" customHeight="1">
      <c r="A99" s="32" t="s">
        <v>150</v>
      </c>
      <c r="B99" s="54" t="s">
        <v>151</v>
      </c>
      <c r="C99" s="23"/>
      <c r="D99" s="23"/>
      <c r="E99" s="23"/>
      <c r="F99" s="19"/>
      <c r="G99" s="24">
        <v>819.3</v>
      </c>
      <c r="H99" s="25">
        <v>0</v>
      </c>
      <c r="I99" s="24">
        <v>0</v>
      </c>
    </row>
    <row r="100" spans="1:9" ht="114" customHeight="1" hidden="1">
      <c r="A100" s="55"/>
      <c r="B100" s="27"/>
      <c r="C100" s="23"/>
      <c r="D100" s="23"/>
      <c r="E100" s="23"/>
      <c r="F100" s="56"/>
      <c r="G100" s="24"/>
      <c r="H100" s="25"/>
      <c r="I100" s="24"/>
    </row>
    <row r="101" spans="1:9" ht="114" customHeight="1" hidden="1">
      <c r="A101" s="55"/>
      <c r="B101" s="27"/>
      <c r="C101" s="23"/>
      <c r="D101" s="23"/>
      <c r="E101" s="23"/>
      <c r="F101" s="56"/>
      <c r="G101" s="24"/>
      <c r="H101" s="25"/>
      <c r="I101" s="24"/>
    </row>
    <row r="102" spans="1:9" ht="114" customHeight="1" hidden="1">
      <c r="A102" s="55"/>
      <c r="B102" s="27"/>
      <c r="C102" s="23"/>
      <c r="D102" s="23"/>
      <c r="E102" s="23"/>
      <c r="F102" s="56"/>
      <c r="G102" s="24"/>
      <c r="H102" s="25"/>
      <c r="I102" s="24"/>
    </row>
    <row r="103" spans="1:9" ht="15.75">
      <c r="A103" s="17" t="s">
        <v>152</v>
      </c>
      <c r="B103" s="38" t="s">
        <v>153</v>
      </c>
      <c r="C103" s="26" t="e">
        <f>C104</f>
        <v>#REF!</v>
      </c>
      <c r="D103" s="26" t="e">
        <f>D104</f>
        <v>#REF!</v>
      </c>
      <c r="E103" s="26" t="e">
        <f>E104</f>
        <v>#REF!</v>
      </c>
      <c r="F103" s="19" t="e">
        <f>C103-E103</f>
        <v>#REF!</v>
      </c>
      <c r="G103" s="20">
        <f>G104</f>
        <v>32010.7</v>
      </c>
      <c r="H103" s="21" t="e">
        <f>H104</f>
        <v>#REF!</v>
      </c>
      <c r="I103" s="20" t="e">
        <f>I104</f>
        <v>#REF!</v>
      </c>
    </row>
    <row r="104" spans="1:9" ht="39" customHeight="1">
      <c r="A104" s="22" t="s">
        <v>154</v>
      </c>
      <c r="B104" s="57" t="s">
        <v>155</v>
      </c>
      <c r="C104" s="23" t="e">
        <f>C109+C106+C110+C110+#REF!+#REF!+#REF!+#REF!</f>
        <v>#REF!</v>
      </c>
      <c r="D104" s="23" t="e">
        <f>D109+D106+D110+D110+#REF!+#REF!+#REF!+#REF!</f>
        <v>#REF!</v>
      </c>
      <c r="E104" s="23" t="e">
        <f>E109+E106+E110+#REF!+#REF!+#REF!+#REF!+#REF!+E110</f>
        <v>#REF!</v>
      </c>
      <c r="F104" s="19" t="e">
        <f>C104-E104</f>
        <v>#REF!</v>
      </c>
      <c r="G104" s="24">
        <f>G105+G106+G107+G108+G111</f>
        <v>32010.7</v>
      </c>
      <c r="H104" s="25" t="e">
        <f>H109+#REF!+H110+H108</f>
        <v>#REF!</v>
      </c>
      <c r="I104" s="24" t="e">
        <f>I109+#REF!+I110+I108</f>
        <v>#REF!</v>
      </c>
    </row>
    <row r="105" spans="1:9" ht="98.25" customHeight="1">
      <c r="A105" s="22" t="s">
        <v>156</v>
      </c>
      <c r="B105" s="27" t="s">
        <v>214</v>
      </c>
      <c r="C105" s="23"/>
      <c r="D105" s="23"/>
      <c r="E105" s="23"/>
      <c r="F105" s="19"/>
      <c r="G105" s="24">
        <v>400.1</v>
      </c>
      <c r="H105" s="25"/>
      <c r="I105" s="24"/>
    </row>
    <row r="106" spans="1:9" ht="140.25" customHeight="1">
      <c r="A106" s="22" t="s">
        <v>157</v>
      </c>
      <c r="B106" s="33" t="s">
        <v>158</v>
      </c>
      <c r="C106" s="23">
        <v>2983.7</v>
      </c>
      <c r="D106" s="23">
        <v>2983.7</v>
      </c>
      <c r="E106" s="23">
        <v>2983.7</v>
      </c>
      <c r="F106" s="19">
        <f>C106-E106</f>
        <v>0</v>
      </c>
      <c r="G106" s="24">
        <v>3892.4</v>
      </c>
      <c r="H106" s="25"/>
      <c r="I106" s="24"/>
    </row>
    <row r="107" spans="1:9" ht="86.25" customHeight="1">
      <c r="A107" s="22" t="s">
        <v>159</v>
      </c>
      <c r="B107" s="58" t="s">
        <v>160</v>
      </c>
      <c r="C107" s="23"/>
      <c r="D107" s="23"/>
      <c r="E107" s="23"/>
      <c r="F107" s="19"/>
      <c r="G107" s="24">
        <v>11317.2</v>
      </c>
      <c r="H107" s="25"/>
      <c r="I107" s="24"/>
    </row>
    <row r="108" spans="1:9" ht="85.5" customHeight="1">
      <c r="A108" s="22" t="s">
        <v>161</v>
      </c>
      <c r="B108" s="59" t="s">
        <v>162</v>
      </c>
      <c r="C108" s="23"/>
      <c r="D108" s="23"/>
      <c r="E108" s="23"/>
      <c r="F108" s="19"/>
      <c r="G108" s="24">
        <f>7301+2000</f>
        <v>9301</v>
      </c>
      <c r="H108" s="25">
        <v>4773</v>
      </c>
      <c r="I108" s="24">
        <v>4773</v>
      </c>
    </row>
    <row r="109" spans="1:9" ht="94.5" hidden="1">
      <c r="A109" s="22" t="s">
        <v>163</v>
      </c>
      <c r="B109" s="27" t="s">
        <v>164</v>
      </c>
      <c r="C109" s="23">
        <v>0.7</v>
      </c>
      <c r="D109" s="23">
        <v>0.7</v>
      </c>
      <c r="E109" s="23">
        <v>0</v>
      </c>
      <c r="F109" s="19">
        <f>C109-E109</f>
        <v>0.7</v>
      </c>
      <c r="G109" s="24">
        <v>0</v>
      </c>
      <c r="H109" s="25">
        <v>0</v>
      </c>
      <c r="I109" s="24">
        <v>0</v>
      </c>
    </row>
    <row r="110" spans="1:9" ht="63" hidden="1">
      <c r="A110" s="22" t="s">
        <v>156</v>
      </c>
      <c r="B110" s="27" t="s">
        <v>165</v>
      </c>
      <c r="C110" s="23">
        <v>504</v>
      </c>
      <c r="D110" s="23">
        <v>504</v>
      </c>
      <c r="E110" s="23">
        <v>219.2</v>
      </c>
      <c r="F110" s="23"/>
      <c r="G110" s="24">
        <v>0</v>
      </c>
      <c r="H110" s="25">
        <v>0</v>
      </c>
      <c r="I110" s="24">
        <v>0</v>
      </c>
    </row>
    <row r="111" spans="1:9" ht="94.5">
      <c r="A111" s="110" t="s">
        <v>231</v>
      </c>
      <c r="B111" s="27" t="s">
        <v>232</v>
      </c>
      <c r="C111" s="23"/>
      <c r="D111" s="23"/>
      <c r="E111" s="23"/>
      <c r="F111" s="23"/>
      <c r="G111" s="24">
        <v>7100</v>
      </c>
      <c r="H111" s="25"/>
      <c r="I111" s="24"/>
    </row>
    <row r="112" spans="1:9" ht="33" customHeight="1">
      <c r="A112" s="17" t="s">
        <v>166</v>
      </c>
      <c r="B112" s="38" t="s">
        <v>167</v>
      </c>
      <c r="C112" s="26">
        <f aca="true" t="shared" si="7" ref="C112:E113">C113</f>
        <v>607.6</v>
      </c>
      <c r="D112" s="26">
        <f t="shared" si="7"/>
        <v>607.6</v>
      </c>
      <c r="E112" s="26">
        <f t="shared" si="7"/>
        <v>607.6</v>
      </c>
      <c r="F112" s="19">
        <f>C112-E112</f>
        <v>0</v>
      </c>
      <c r="G112" s="20">
        <f aca="true" t="shared" si="8" ref="G112:I113">G113</f>
        <v>868.5</v>
      </c>
      <c r="H112" s="21">
        <f t="shared" si="8"/>
        <v>906.6</v>
      </c>
      <c r="I112" s="20">
        <f t="shared" si="8"/>
        <v>935.5</v>
      </c>
    </row>
    <row r="113" spans="1:9" ht="54.75" customHeight="1">
      <c r="A113" s="22" t="s">
        <v>168</v>
      </c>
      <c r="B113" s="27" t="s">
        <v>169</v>
      </c>
      <c r="C113" s="26">
        <f t="shared" si="7"/>
        <v>607.6</v>
      </c>
      <c r="D113" s="26">
        <f t="shared" si="7"/>
        <v>607.6</v>
      </c>
      <c r="E113" s="26">
        <f t="shared" si="7"/>
        <v>607.6</v>
      </c>
      <c r="F113" s="19">
        <f>C113-E113</f>
        <v>0</v>
      </c>
      <c r="G113" s="24">
        <f t="shared" si="8"/>
        <v>868.5</v>
      </c>
      <c r="H113" s="25">
        <f t="shared" si="8"/>
        <v>906.6</v>
      </c>
      <c r="I113" s="24">
        <f t="shared" si="8"/>
        <v>935.5</v>
      </c>
    </row>
    <row r="114" spans="1:9" ht="72" customHeight="1">
      <c r="A114" s="22" t="s">
        <v>170</v>
      </c>
      <c r="B114" s="57" t="s">
        <v>171</v>
      </c>
      <c r="C114" s="23">
        <v>607.6</v>
      </c>
      <c r="D114" s="23">
        <v>607.6</v>
      </c>
      <c r="E114" s="23">
        <v>607.6</v>
      </c>
      <c r="F114" s="19">
        <f>C114-E114</f>
        <v>0</v>
      </c>
      <c r="G114" s="24">
        <v>868.5</v>
      </c>
      <c r="H114" s="25">
        <v>906.6</v>
      </c>
      <c r="I114" s="24">
        <v>935.5</v>
      </c>
    </row>
    <row r="115" spans="1:9" ht="22.5" customHeight="1">
      <c r="A115" s="38" t="s">
        <v>172</v>
      </c>
      <c r="B115" s="60" t="s">
        <v>173</v>
      </c>
      <c r="C115" s="26">
        <f>C121</f>
        <v>15536.5</v>
      </c>
      <c r="D115" s="26">
        <f>D121</f>
        <v>15724.5</v>
      </c>
      <c r="E115" s="26">
        <f>E121</f>
        <v>15724.5</v>
      </c>
      <c r="F115" s="19">
        <f>C115-E115</f>
        <v>-188</v>
      </c>
      <c r="G115" s="20">
        <f>G120+G116+G118</f>
        <v>151609.58000000002</v>
      </c>
      <c r="H115" s="21">
        <f>H120+H116</f>
        <v>1118</v>
      </c>
      <c r="I115" s="20">
        <f>I120+I116</f>
        <v>192</v>
      </c>
    </row>
    <row r="116" spans="1:9" ht="78.75">
      <c r="A116" s="27" t="s">
        <v>174</v>
      </c>
      <c r="B116" s="57" t="s">
        <v>175</v>
      </c>
      <c r="C116" s="26"/>
      <c r="D116" s="26"/>
      <c r="E116" s="26"/>
      <c r="F116" s="19"/>
      <c r="G116" s="24">
        <f>G117</f>
        <v>1421</v>
      </c>
      <c r="H116" s="25">
        <f>H117</f>
        <v>0</v>
      </c>
      <c r="I116" s="24">
        <f>I117</f>
        <v>0</v>
      </c>
    </row>
    <row r="117" spans="1:9" ht="94.5">
      <c r="A117" s="27" t="s">
        <v>176</v>
      </c>
      <c r="B117" s="57" t="s">
        <v>177</v>
      </c>
      <c r="C117" s="26"/>
      <c r="D117" s="26"/>
      <c r="E117" s="26"/>
      <c r="F117" s="19"/>
      <c r="G117" s="24">
        <f>1421</f>
        <v>1421</v>
      </c>
      <c r="H117" s="25">
        <v>0</v>
      </c>
      <c r="I117" s="24">
        <v>0</v>
      </c>
    </row>
    <row r="118" spans="1:9" s="62" customFormat="1" ht="100.5" customHeight="1">
      <c r="A118" s="27" t="s">
        <v>178</v>
      </c>
      <c r="B118" s="61" t="s">
        <v>179</v>
      </c>
      <c r="C118" s="26"/>
      <c r="D118" s="26"/>
      <c r="E118" s="26"/>
      <c r="F118" s="19"/>
      <c r="G118" s="24">
        <f>G119</f>
        <v>80000</v>
      </c>
      <c r="H118" s="21"/>
      <c r="I118" s="20"/>
    </row>
    <row r="119" spans="1:9" ht="101.25" customHeight="1">
      <c r="A119" s="27" t="s">
        <v>180</v>
      </c>
      <c r="B119" s="61" t="s">
        <v>181</v>
      </c>
      <c r="C119" s="26"/>
      <c r="D119" s="26"/>
      <c r="E119" s="26"/>
      <c r="F119" s="19"/>
      <c r="G119" s="24">
        <v>80000</v>
      </c>
      <c r="H119" s="25"/>
      <c r="I119" s="24"/>
    </row>
    <row r="120" spans="1:9" ht="34.5" customHeight="1">
      <c r="A120" s="22" t="s">
        <v>182</v>
      </c>
      <c r="B120" s="57" t="s">
        <v>183</v>
      </c>
      <c r="C120" s="23">
        <f>C121</f>
        <v>15536.5</v>
      </c>
      <c r="D120" s="23">
        <f>D121</f>
        <v>15724.5</v>
      </c>
      <c r="E120" s="23">
        <f>E121</f>
        <v>15724.5</v>
      </c>
      <c r="F120" s="19">
        <f>C120-E120</f>
        <v>-188</v>
      </c>
      <c r="G120" s="24">
        <f>G121</f>
        <v>70188.58</v>
      </c>
      <c r="H120" s="25">
        <f>H121</f>
        <v>1118</v>
      </c>
      <c r="I120" s="24">
        <f>I121</f>
        <v>192</v>
      </c>
    </row>
    <row r="121" spans="1:9" ht="36.75" customHeight="1">
      <c r="A121" s="22" t="s">
        <v>184</v>
      </c>
      <c r="B121" s="57" t="s">
        <v>185</v>
      </c>
      <c r="C121" s="23">
        <v>15536.5</v>
      </c>
      <c r="D121" s="23">
        <f>15536.5+188</f>
        <v>15724.5</v>
      </c>
      <c r="E121" s="23">
        <f>15536.5+188</f>
        <v>15724.5</v>
      </c>
      <c r="F121" s="19">
        <f>C121-E121</f>
        <v>-188</v>
      </c>
      <c r="G121" s="24">
        <f>1245+616.9+47850+926.1+110.18+220.3+7000+2220.1+10000</f>
        <v>70188.58</v>
      </c>
      <c r="H121" s="25">
        <v>1118</v>
      </c>
      <c r="I121" s="24">
        <v>192</v>
      </c>
    </row>
    <row r="122" spans="1:9" ht="36.75" customHeight="1">
      <c r="A122" s="87" t="s">
        <v>213</v>
      </c>
      <c r="B122" s="91" t="s">
        <v>208</v>
      </c>
      <c r="C122" s="65"/>
      <c r="D122" s="65"/>
      <c r="E122" s="65"/>
      <c r="F122" s="66"/>
      <c r="G122" s="90">
        <f>G123</f>
        <v>1610.13135</v>
      </c>
      <c r="H122" s="25"/>
      <c r="I122" s="24"/>
    </row>
    <row r="123" spans="1:9" ht="36.75" customHeight="1">
      <c r="A123" s="88" t="s">
        <v>212</v>
      </c>
      <c r="B123" s="92" t="s">
        <v>209</v>
      </c>
      <c r="C123" s="65"/>
      <c r="D123" s="65"/>
      <c r="E123" s="65"/>
      <c r="F123" s="66"/>
      <c r="G123" s="89">
        <f>G124</f>
        <v>1610.13135</v>
      </c>
      <c r="H123" s="25"/>
      <c r="I123" s="24"/>
    </row>
    <row r="124" spans="1:9" ht="36.75" customHeight="1">
      <c r="A124" s="88" t="s">
        <v>211</v>
      </c>
      <c r="B124" s="92" t="s">
        <v>210</v>
      </c>
      <c r="C124" s="65"/>
      <c r="D124" s="65"/>
      <c r="E124" s="65"/>
      <c r="F124" s="66"/>
      <c r="G124" s="89">
        <v>1610.13135</v>
      </c>
      <c r="H124" s="25"/>
      <c r="I124" s="24"/>
    </row>
    <row r="125" spans="1:9" ht="27.75" customHeight="1">
      <c r="A125" s="63" t="s">
        <v>186</v>
      </c>
      <c r="B125" s="64" t="s">
        <v>187</v>
      </c>
      <c r="C125" s="65"/>
      <c r="D125" s="65"/>
      <c r="E125" s="65"/>
      <c r="F125" s="66"/>
      <c r="G125" s="67">
        <f>G126</f>
        <v>702.5</v>
      </c>
      <c r="H125" s="25"/>
      <c r="I125" s="24"/>
    </row>
    <row r="126" spans="1:9" ht="36.75" customHeight="1">
      <c r="A126" s="22" t="s">
        <v>188</v>
      </c>
      <c r="B126" s="68" t="s">
        <v>189</v>
      </c>
      <c r="C126" s="23"/>
      <c r="D126" s="23"/>
      <c r="E126" s="23"/>
      <c r="F126" s="19"/>
      <c r="G126" s="24">
        <f>G127</f>
        <v>702.5</v>
      </c>
      <c r="H126" s="25"/>
      <c r="I126" s="24"/>
    </row>
    <row r="127" spans="1:9" ht="36.75" customHeight="1">
      <c r="A127" s="22" t="s">
        <v>190</v>
      </c>
      <c r="B127" s="68" t="s">
        <v>189</v>
      </c>
      <c r="C127" s="23"/>
      <c r="D127" s="23"/>
      <c r="E127" s="23"/>
      <c r="F127" s="19"/>
      <c r="G127" s="24">
        <f>40+20+70+130+150+145+7.5+140</f>
        <v>702.5</v>
      </c>
      <c r="H127" s="25"/>
      <c r="I127" s="24"/>
    </row>
    <row r="128" spans="1:9" ht="69" customHeight="1">
      <c r="A128" s="80" t="s">
        <v>196</v>
      </c>
      <c r="B128" s="81" t="s">
        <v>199</v>
      </c>
      <c r="C128" s="79"/>
      <c r="D128" s="79"/>
      <c r="E128" s="79"/>
      <c r="F128" s="71"/>
      <c r="G128" s="83">
        <f>G129</f>
        <v>-7.7508</v>
      </c>
      <c r="H128" s="25"/>
      <c r="I128" s="24"/>
    </row>
    <row r="129" spans="1:9" ht="74.25" customHeight="1">
      <c r="A129" s="80" t="s">
        <v>197</v>
      </c>
      <c r="B129" s="82" t="s">
        <v>200</v>
      </c>
      <c r="C129" s="79"/>
      <c r="D129" s="79"/>
      <c r="E129" s="79"/>
      <c r="F129" s="71"/>
      <c r="G129" s="83">
        <f>G130</f>
        <v>-7.7508</v>
      </c>
      <c r="H129" s="25"/>
      <c r="I129" s="24"/>
    </row>
    <row r="130" spans="1:9" ht="72.75" customHeight="1">
      <c r="A130" s="80" t="s">
        <v>198</v>
      </c>
      <c r="B130" s="82" t="s">
        <v>201</v>
      </c>
      <c r="C130" s="79"/>
      <c r="D130" s="79"/>
      <c r="E130" s="79"/>
      <c r="F130" s="71"/>
      <c r="G130" s="83">
        <v>-7.7508</v>
      </c>
      <c r="H130" s="25"/>
      <c r="I130" s="24"/>
    </row>
    <row r="131" spans="1:9" ht="15.75">
      <c r="A131" s="69"/>
      <c r="B131" s="70" t="s">
        <v>191</v>
      </c>
      <c r="C131" s="71" t="e">
        <f>C16+C78</f>
        <v>#REF!</v>
      </c>
      <c r="D131" s="71" t="e">
        <f>D16+D78</f>
        <v>#REF!</v>
      </c>
      <c r="E131" s="71" t="e">
        <f>E16+E78</f>
        <v>#REF!</v>
      </c>
      <c r="F131" s="71" t="e">
        <f>C131-E131</f>
        <v>#REF!</v>
      </c>
      <c r="G131" s="85">
        <f>G16+G78</f>
        <v>400618.56055000005</v>
      </c>
      <c r="H131" s="21" t="e">
        <f>H16+H78</f>
        <v>#REF!</v>
      </c>
      <c r="I131" s="20" t="e">
        <f>I16+I78</f>
        <v>#REF!</v>
      </c>
    </row>
    <row r="132" spans="2:7" ht="6.75" customHeight="1">
      <c r="B132" s="72"/>
      <c r="G132" s="73"/>
    </row>
    <row r="133" ht="12.75" hidden="1">
      <c r="B133" s="72"/>
    </row>
    <row r="134" ht="12.75" hidden="1">
      <c r="B134" s="72"/>
    </row>
    <row r="135" spans="2:7" ht="15.75" hidden="1">
      <c r="B135" s="72"/>
      <c r="G135" s="74"/>
    </row>
    <row r="136" ht="12.75" hidden="1">
      <c r="B136" s="72"/>
    </row>
    <row r="137" ht="12.75">
      <c r="B137" s="72"/>
    </row>
    <row r="138" ht="12.75">
      <c r="B138" s="72"/>
    </row>
    <row r="139" ht="12.75">
      <c r="B139" s="72"/>
    </row>
    <row r="140" ht="12.75">
      <c r="B140" s="72"/>
    </row>
    <row r="141" ht="12.75">
      <c r="B141" s="72"/>
    </row>
    <row r="142" ht="12.75">
      <c r="B142" s="72"/>
    </row>
    <row r="143" ht="12.75">
      <c r="B143" s="72"/>
    </row>
    <row r="144" ht="12.75">
      <c r="B144" s="72"/>
    </row>
    <row r="145" ht="12.75">
      <c r="B145" s="72"/>
    </row>
    <row r="146" ht="12.75">
      <c r="B146" s="72"/>
    </row>
    <row r="147" ht="12.75">
      <c r="B147" s="72"/>
    </row>
    <row r="148" ht="12.75">
      <c r="B148" s="72"/>
    </row>
    <row r="149" ht="12.75">
      <c r="B149" s="72"/>
    </row>
    <row r="150" ht="12.75">
      <c r="B150" s="72"/>
    </row>
    <row r="151" ht="12.75">
      <c r="B151" s="72"/>
    </row>
    <row r="152" ht="12.75">
      <c r="B152" s="72"/>
    </row>
    <row r="153" ht="12.75">
      <c r="B153" s="72"/>
    </row>
    <row r="154" ht="12.75">
      <c r="B154" s="72"/>
    </row>
    <row r="155" ht="12.75">
      <c r="B155" s="72"/>
    </row>
    <row r="156" ht="12.75">
      <c r="B156" s="72"/>
    </row>
    <row r="157" ht="12.75">
      <c r="B157" s="72"/>
    </row>
    <row r="158" ht="12.75">
      <c r="B158" s="72"/>
    </row>
    <row r="159" ht="12.75">
      <c r="B159" s="72"/>
    </row>
    <row r="160" ht="12.75">
      <c r="B160" s="72"/>
    </row>
    <row r="161" ht="12.75">
      <c r="B161" s="72"/>
    </row>
    <row r="162" ht="12.75">
      <c r="B162" s="72"/>
    </row>
    <row r="163" ht="12.75">
      <c r="B163" s="72"/>
    </row>
    <row r="164" ht="12.75">
      <c r="B164" s="72"/>
    </row>
    <row r="165" ht="12.75">
      <c r="B165" s="72"/>
    </row>
    <row r="166" ht="12.75">
      <c r="B166" s="72"/>
    </row>
    <row r="167" ht="12.75">
      <c r="B167" s="72"/>
    </row>
    <row r="168" ht="12.75">
      <c r="B168" s="72"/>
    </row>
    <row r="169" ht="12.75">
      <c r="B169" s="72"/>
    </row>
    <row r="170" ht="12.75">
      <c r="B170" s="72"/>
    </row>
    <row r="171" ht="12.75">
      <c r="B171" s="72"/>
    </row>
    <row r="172" ht="12.75">
      <c r="B172" s="72"/>
    </row>
    <row r="173" ht="12.75">
      <c r="B173" s="72"/>
    </row>
    <row r="174" ht="12.75">
      <c r="B174" s="72"/>
    </row>
    <row r="175" ht="12.75">
      <c r="B175" s="72"/>
    </row>
    <row r="176" ht="12.75">
      <c r="B176" s="72"/>
    </row>
    <row r="177" ht="12.75">
      <c r="B177" s="72"/>
    </row>
    <row r="178" ht="12.75">
      <c r="B178" s="72"/>
    </row>
    <row r="179" ht="12.75">
      <c r="B179" s="72"/>
    </row>
    <row r="180" ht="12.75">
      <c r="B180" s="72"/>
    </row>
    <row r="181" ht="12.75">
      <c r="B181" s="72"/>
    </row>
    <row r="182" ht="12.75">
      <c r="B182" s="72"/>
    </row>
    <row r="183" ht="12.75">
      <c r="B183" s="72"/>
    </row>
    <row r="184" ht="12.75">
      <c r="B184" s="72"/>
    </row>
    <row r="185" ht="12.75">
      <c r="B185" s="72"/>
    </row>
    <row r="186" ht="12.75">
      <c r="B186" s="72"/>
    </row>
    <row r="187" ht="12.75">
      <c r="B187" s="72"/>
    </row>
    <row r="188" ht="12.75">
      <c r="B188" s="72"/>
    </row>
    <row r="189" ht="12.75">
      <c r="B189" s="72"/>
    </row>
    <row r="190" ht="12.75">
      <c r="B190" s="72"/>
    </row>
    <row r="191" ht="12.75">
      <c r="B191" s="72"/>
    </row>
    <row r="192" ht="12.75">
      <c r="B192" s="72"/>
    </row>
    <row r="193" ht="12.75">
      <c r="B193" s="72"/>
    </row>
    <row r="194" ht="12.75">
      <c r="B194" s="72"/>
    </row>
    <row r="195" ht="12.75">
      <c r="B195" s="72"/>
    </row>
    <row r="196" ht="12.75">
      <c r="B196" s="72"/>
    </row>
    <row r="197" ht="12.75">
      <c r="B197" s="72"/>
    </row>
    <row r="198" ht="12.75">
      <c r="B198" s="72"/>
    </row>
    <row r="199" ht="12.75">
      <c r="B199" s="72"/>
    </row>
    <row r="200" ht="12.75">
      <c r="B200" s="72"/>
    </row>
    <row r="201" ht="12.75">
      <c r="B201" s="72"/>
    </row>
    <row r="202" ht="12.75">
      <c r="B202" s="72"/>
    </row>
    <row r="203" ht="12.75">
      <c r="B203" s="72"/>
    </row>
    <row r="204" ht="12.75">
      <c r="B204" s="72"/>
    </row>
    <row r="205" ht="12.75">
      <c r="B205" s="72"/>
    </row>
    <row r="206" ht="12.75">
      <c r="B206" s="72"/>
    </row>
    <row r="207" ht="12.75">
      <c r="B207" s="72"/>
    </row>
    <row r="208" ht="12.75">
      <c r="B208" s="72"/>
    </row>
    <row r="209" ht="12.75">
      <c r="B209" s="72"/>
    </row>
    <row r="210" ht="12.75">
      <c r="B210" s="72"/>
    </row>
    <row r="211" ht="12.75">
      <c r="B211" s="72"/>
    </row>
    <row r="212" ht="12.75">
      <c r="B212" s="72"/>
    </row>
    <row r="213" ht="12.75">
      <c r="B213" s="72"/>
    </row>
    <row r="214" ht="12.75">
      <c r="B214" s="72"/>
    </row>
    <row r="215" ht="12.75">
      <c r="B215" s="72"/>
    </row>
    <row r="216" ht="12.75">
      <c r="B216" s="72"/>
    </row>
    <row r="217" ht="12.75">
      <c r="B217" s="72"/>
    </row>
    <row r="218" ht="12.75">
      <c r="B218" s="72"/>
    </row>
    <row r="219" ht="12.75">
      <c r="B219" s="72"/>
    </row>
    <row r="220" ht="12.75">
      <c r="B220" s="72"/>
    </row>
    <row r="221" ht="12.75">
      <c r="B221" s="72"/>
    </row>
    <row r="222" ht="12.75">
      <c r="B222" s="72"/>
    </row>
    <row r="223" ht="12.75">
      <c r="B223" s="72"/>
    </row>
    <row r="224" ht="12.75">
      <c r="B224" s="72"/>
    </row>
    <row r="225" ht="12.75">
      <c r="B225" s="72"/>
    </row>
    <row r="226" ht="12.75">
      <c r="B226" s="72"/>
    </row>
    <row r="227" ht="12.75">
      <c r="B227" s="72"/>
    </row>
    <row r="228" ht="12.75">
      <c r="B228" s="72"/>
    </row>
    <row r="229" ht="12.75">
      <c r="B229" s="72"/>
    </row>
    <row r="230" ht="12.75">
      <c r="B230" s="72"/>
    </row>
    <row r="231" ht="12.75">
      <c r="B231" s="72"/>
    </row>
    <row r="232" ht="12.75">
      <c r="B232" s="72"/>
    </row>
    <row r="233" ht="12.75">
      <c r="B233" s="72"/>
    </row>
    <row r="234" ht="12.75">
      <c r="B234" s="72"/>
    </row>
    <row r="235" ht="12.75">
      <c r="B235" s="72"/>
    </row>
    <row r="236" ht="12.75">
      <c r="B236" s="72"/>
    </row>
    <row r="237" ht="12.75">
      <c r="B237" s="72"/>
    </row>
    <row r="238" ht="12.75">
      <c r="B238" s="72"/>
    </row>
    <row r="239" ht="12.75">
      <c r="B239" s="72"/>
    </row>
    <row r="240" ht="12.75">
      <c r="B240" s="72"/>
    </row>
    <row r="241" ht="12.75">
      <c r="B241" s="72"/>
    </row>
    <row r="242" ht="12.75">
      <c r="B242" s="72"/>
    </row>
    <row r="243" ht="12.75">
      <c r="B243" s="72"/>
    </row>
    <row r="244" ht="12.75">
      <c r="B244" s="72"/>
    </row>
    <row r="245" ht="12.75">
      <c r="B245" s="72"/>
    </row>
    <row r="246" ht="12.75">
      <c r="B246" s="72"/>
    </row>
    <row r="247" ht="12.75">
      <c r="B247" s="72"/>
    </row>
    <row r="248" ht="12.75">
      <c r="B248" s="72"/>
    </row>
    <row r="249" ht="12.75">
      <c r="B249" s="72"/>
    </row>
    <row r="250" ht="12.75">
      <c r="B250" s="72"/>
    </row>
    <row r="251" ht="12.75">
      <c r="B251" s="72"/>
    </row>
    <row r="252" ht="12.75">
      <c r="B252" s="72"/>
    </row>
    <row r="253" ht="12.75">
      <c r="B253" s="72"/>
    </row>
    <row r="254" ht="12.75">
      <c r="B254" s="72"/>
    </row>
    <row r="255" ht="12.75">
      <c r="B255" s="72"/>
    </row>
    <row r="256" ht="12.75">
      <c r="B256" s="72"/>
    </row>
    <row r="257" ht="12.75">
      <c r="B257" s="72"/>
    </row>
    <row r="258" ht="12.75">
      <c r="B258" s="72"/>
    </row>
    <row r="259" ht="12.75">
      <c r="B259" s="72"/>
    </row>
    <row r="260" ht="12.75">
      <c r="B260" s="72"/>
    </row>
    <row r="261" ht="12.75">
      <c r="B261" s="72"/>
    </row>
    <row r="262" ht="12.75">
      <c r="B262" s="72"/>
    </row>
    <row r="263" ht="12.75">
      <c r="B263" s="72"/>
    </row>
    <row r="264" ht="12.75">
      <c r="B264" s="72"/>
    </row>
    <row r="265" ht="12.75">
      <c r="B265" s="72"/>
    </row>
    <row r="266" ht="12.75">
      <c r="B266" s="72"/>
    </row>
    <row r="267" ht="12.75">
      <c r="B267" s="72"/>
    </row>
    <row r="268" ht="12.75">
      <c r="B268" s="72"/>
    </row>
    <row r="773" ht="12.75">
      <c r="B773">
        <v>61100</v>
      </c>
    </row>
  </sheetData>
  <sheetProtection selectLockedCells="1" selectUnlockedCells="1"/>
  <mergeCells count="9">
    <mergeCell ref="B8:C8"/>
    <mergeCell ref="B9:C9"/>
    <mergeCell ref="A11:D12"/>
    <mergeCell ref="B1:C1"/>
    <mergeCell ref="B2:C2"/>
    <mergeCell ref="B3:C3"/>
    <mergeCell ref="B4:C4"/>
    <mergeCell ref="B6:C6"/>
    <mergeCell ref="B7:C7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2023-12-27T05:29:21Z</cp:lastPrinted>
  <dcterms:created xsi:type="dcterms:W3CDTF">2023-12-27T12:10:18Z</dcterms:created>
  <dcterms:modified xsi:type="dcterms:W3CDTF">2023-12-27T12:10:18Z</dcterms:modified>
  <cp:category/>
  <cp:version/>
  <cp:contentType/>
  <cp:contentStatus/>
</cp:coreProperties>
</file>