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>
    <definedName name="Excel_BuiltIn_Print_Area" localSheetId="0">'2020'!$A$1:$C$104</definedName>
    <definedName name="_xlnm.Print_Area" localSheetId="0">'2020'!$A$1:$F$102</definedName>
  </definedNames>
  <calcPr fullCalcOnLoad="1"/>
</workbook>
</file>

<file path=xl/sharedStrings.xml><?xml version="1.0" encoding="utf-8"?>
<sst xmlns="http://schemas.openxmlformats.org/spreadsheetml/2006/main" count="193" uniqueCount="187">
  <si>
    <t xml:space="preserve">                                            Приложение № 1</t>
  </si>
  <si>
    <t xml:space="preserve">                                                                                            к решению Совета народных</t>
  </si>
  <si>
    <t xml:space="preserve">                                   к решению Совета </t>
  </si>
  <si>
    <t>народных депутатов 
города Струнино</t>
  </si>
  <si>
    <t xml:space="preserve">                                                                                            от__________2004г. №________</t>
  </si>
  <si>
    <t xml:space="preserve">                                            Приложение № 3</t>
  </si>
  <si>
    <t xml:space="preserve">                                       от  03.12.2019    № 60 </t>
  </si>
  <si>
    <t xml:space="preserve">ИЗМЕНЕНИЕ  ДОХОДОВ  В  БЮДЖЕТ ГОРОДА СТРУНИНО   </t>
  </si>
  <si>
    <t>Код по классификации</t>
  </si>
  <si>
    <t>Наименование  показателей</t>
  </si>
  <si>
    <t>Сумма  на 2020 год, тыс. руб.</t>
  </si>
  <si>
    <t xml:space="preserve">РСНД № 6 от 09.04.2020 </t>
  </si>
  <si>
    <t>Проект</t>
  </si>
  <si>
    <t>Изменения на 2020 год, + , -  тыс.руб.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</si>
  <si>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</si>
  <si>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</si>
  <si>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</si>
  <si>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</si>
  <si>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</si>
  <si>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</si>
  <si>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</si>
  <si>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</si>
  <si>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</si>
  <si>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</si>
  <si>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</si>
  <si>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</si>
  <si>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</si>
  <si>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</si>
  <si>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</si>
  <si>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</si>
  <si>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</si>
  <si>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</si>
  <si>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</si>
  <si>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</si>
  <si>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</si>
  <si>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</si>
  <si>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</si>
  <si>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</si>
  <si>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</si>
  <si>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</si>
  <si>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</si>
  <si>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</si>
  <si>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</si>
  <si>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</si>
  <si>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</si>
  <si>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</si>
  <si>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</si>
  <si>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</si>
  <si>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</si>
  <si>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</si>
  <si>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</si>
  <si>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</si>
  <si>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</si>
  <si>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</si>
  <si>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</si>
  <si>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</si>
  <si>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</si>
  <si>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</si>
  <si>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</si>
  <si>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</si>
  <si>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</si>
  <si>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</si>
  <si>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</si>
  <si>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</si>
  <si>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</si>
  <si>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</si>
  <si>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</si>
  <si>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</si>
  <si>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</si>
  <si>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</si>
  <si>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</si>
  <si>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</si>
  <si>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</si>
  <si>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</si>
  <si>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</si>
  <si>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</si>
  <si>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</si>
  <si>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</si>
  <si>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</si>
  <si>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</si>
  <si>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</si>
  <si>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</si>
  <si>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</si>
  <si>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</si>
  <si>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</si>
  <si>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</si>
  <si>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</si>
  <si>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</si>
  <si>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</si>
  <si>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</si>
  <si>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</si>
  <si>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</si>
  <si>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</si>
  <si>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</si>
  <si>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</si>
  <si>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</si>
  <si>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</si>
  <si>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</si>
  <si>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</si>
  <si>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</si>
  <si>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000 1 14 02053 13 0000 440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</si>
  <si>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</si>
  <si>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</si>
  <si>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</si>
  <si>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</si>
  <si>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</si>
  <si>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</si>
  <si>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</si>
  <si>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000 1 16 07010 00 0000 140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</si>
  <si>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</si>
  <si>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000 1 16 07010 13 0000 140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</si>
  <si>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</si>
  <si>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</si>
  <si>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</si>
  <si>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</si>
  <si>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</si>
  <si>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</si>
  <si>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</si>
  <si>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</si>
  <si>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</si>
  <si>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</si>
  <si>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</si>
  <si>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>000 2 02 15002 00 0000 150</t>
  </si>
  <si>
    <t xml:space="preserve">Дотации бюджетам на поддержку мер по обеспечению сбалансированности бюджетов </t>
  </si>
  <si>
    <t>000 2 02 15002 13 7044 150</t>
  </si>
  <si>
    <t>Дотации бюджетам городских поселений на поддержку мер по обеспечению сбалансированности бюджетов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</si>
  <si>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</si>
  <si>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</si>
  <si>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</si>
  <si>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</si>
  <si>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</si>
  <si>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</si>
  <si>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</si>
  <si>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</si>
  <si>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</si>
  <si>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на 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реформированию ЖКХ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</si>
  <si>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</si>
  <si>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</si>
  <si>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</si>
  <si>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на обеспечение проживающих в аварийном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</si>
  <si>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</si>
  <si>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</si>
  <si>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</si>
  <si>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</si>
  <si>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</si>
  <si>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</si>
  <si>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</si>
  <si>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</si>
  <si>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000 2 02 29999 00 0000 150</t>
  </si>
  <si>
    <t xml:space="preserve">Прочие субсидии </t>
  </si>
  <si>
    <t>000 2 02 29999 13 0000 150</t>
  </si>
  <si>
    <t>Прочие субсидии бюджетам городских поселений</t>
  </si>
  <si>
    <t>000 2 02 29999 13 7015 150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</si>
  <si>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</si>
  <si>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>000 2 02 29999 13 7039 150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</si>
  <si>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</si>
  <si>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000 2 02 29999 13 7246 150</t>
  </si>
  <si>
    <t>Субсидии на осуществление дорожной деятельности в отношении автомобильных дорог общего пользования местного значения</t>
  </si>
  <si>
    <t>000 2 02 29999 13 7008 150</t>
  </si>
  <si>
    <t>Субсидии на обеспечение территорий документацией для осуществления градостроительной деятельности</t>
  </si>
  <si>
    <t>000 2 02 29999 13 7053 150</t>
  </si>
  <si>
    <t>Субсидии на мероприятия по укреплению материально-технической базы муниципальных учреждений культуры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</si>
  <si>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</si>
  <si>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</si>
  <si>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</si>
  <si>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</si>
  <si>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</si>
  <si>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</si>
  <si>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</si>
  <si>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</si>
  <si>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</si>
  <si>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</si>
  <si>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</si>
  <si>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</si>
  <si>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000 2 04 00000 00 0000 000</t>
  </si>
  <si>
    <t>БЕЗВОЗМЕЗДНЫЕ ПОСТУПЛЕНИЯ ОТ НЕГОСУДАРСТВЕННЫХ ОРГАНИЗАЦИЙ</t>
  </si>
  <si>
    <t>000 2 04 05000 13 0000 150</t>
  </si>
  <si>
    <t>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</si>
  <si>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</si>
  <si>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 от негосударственных организаций в бюджеты городских поселений</t>
  </si>
  <si>
    <t>000 2 07 00000 00 0000 000</t>
  </si>
  <si>
    <t>ПРОЧИЕ БЕЗВОЗМЕЗДНЫЕ ПОСТУПЛЕНИЯ</t>
  </si>
  <si>
    <t>000 2 07 05000 13 0000 150</t>
  </si>
  <si>
    <t>Прочие безвозмездные поступления в бюджеты городских поселений</t>
  </si>
  <si>
    <t>000 2 07 05030 13 0000 150</t>
  </si>
  <si>
    <t>ИТОГО ДОХОДОВ</t>
  </si>
  <si>
    <t xml:space="preserve">                                       от 29.09.2020     № 20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</si>
</sst>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  <numFmt numFmtId="166" formatCode="0.00000"/>
  </numFmts>
  <fonts count="42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" fontId="2" fillId="0" borderId="2">
      <alignment horizontal="right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4" fillId="0" borderId="12" xfId="0" applyFont="1" applyFill="1" applyBorder="1" applyAlignment="1">
      <alignment/>
    </xf>
    <xf numFmtId="2" fontId="3" fillId="0" borderId="12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/>
    </xf>
    <xf numFmtId="2" fontId="5" fillId="0" borderId="12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49" fontId="5" fillId="0" borderId="12" xfId="55" applyNumberFormat="1" applyFont="1" applyFill="1" applyBorder="1" applyAlignment="1">
      <alignment horizontal="left" vertical="top" shrinkToFit="1"/>
      <protection/>
    </xf>
    <xf numFmtId="0" fontId="5" fillId="0" borderId="12" xfId="55" applyFont="1" applyFill="1" applyBorder="1" applyAlignment="1">
      <alignment vertical="top" wrapText="1"/>
      <protection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2" fontId="3" fillId="3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165" fontId="5" fillId="0" borderId="12" xfId="0" applyNumberFormat="1" applyFont="1" applyFill="1" applyBorder="1" applyAlignment="1">
      <alignment horizontal="center" vertical="top"/>
    </xf>
    <xf numFmtId="165" fontId="3" fillId="0" borderId="12" xfId="0" applyNumberFormat="1" applyFont="1" applyFill="1" applyBorder="1" applyAlignment="1">
      <alignment horizontal="center" vertical="top"/>
    </xf>
    <xf numFmtId="0" fontId="6" fillId="0" borderId="12" xfId="33" applyNumberFormat="1" applyFont="1" applyFill="1" applyBorder="1" applyAlignment="1" applyProtection="1">
      <alignment horizontal="left" vertical="top" wrapText="1"/>
      <protection/>
    </xf>
    <xf numFmtId="2" fontId="6" fillId="0" borderId="12" xfId="0" applyNumberFormat="1" applyFont="1" applyFill="1" applyBorder="1" applyAlignment="1">
      <alignment horizontal="center" vertical="top"/>
    </xf>
    <xf numFmtId="49" fontId="6" fillId="0" borderId="12" xfId="34" applyFont="1" applyFill="1" applyBorder="1" applyAlignment="1" applyProtection="1">
      <alignment horizontal="left" vertical="top"/>
      <protection/>
    </xf>
    <xf numFmtId="49" fontId="7" fillId="0" borderId="12" xfId="34" applyFont="1" applyFill="1" applyBorder="1" applyAlignment="1" applyProtection="1">
      <alignment horizontal="left"/>
      <protection/>
    </xf>
    <xf numFmtId="0" fontId="3" fillId="0" borderId="12" xfId="33" applyNumberFormat="1" applyFont="1" applyFill="1" applyBorder="1" applyAlignment="1" applyProtection="1">
      <alignment horizontal="left" vertical="top" wrapText="1"/>
      <protection/>
    </xf>
    <xf numFmtId="0" fontId="6" fillId="0" borderId="12" xfId="33" applyFont="1" applyBorder="1" applyAlignment="1">
      <alignment horizontal="left" vertical="top" wrapText="1"/>
      <protection/>
    </xf>
    <xf numFmtId="166" fontId="5" fillId="0" borderId="12" xfId="0" applyNumberFormat="1" applyFont="1" applyFill="1" applyBorder="1" applyAlignment="1">
      <alignment horizontal="center" vertical="top"/>
    </xf>
    <xf numFmtId="165" fontId="3" fillId="0" borderId="12" xfId="0" applyNumberFormat="1" applyFont="1" applyBorder="1" applyAlignment="1">
      <alignment horizontal="center" vertical="top"/>
    </xf>
    <xf numFmtId="166" fontId="3" fillId="0" borderId="12" xfId="0" applyNumberFormat="1" applyFont="1" applyBorder="1" applyAlignment="1">
      <alignment horizontal="center" vertical="top"/>
    </xf>
    <xf numFmtId="166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2" fontId="5" fillId="3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65" fontId="3" fillId="30" borderId="12" xfId="0" applyNumberFormat="1" applyFont="1" applyFill="1" applyBorder="1" applyAlignment="1">
      <alignment horizontal="center" vertical="top"/>
    </xf>
    <xf numFmtId="49" fontId="7" fillId="0" borderId="12" xfId="34" applyFont="1" applyFill="1" applyBorder="1" applyAlignment="1" applyProtection="1">
      <alignment horizontal="left" vertical="top"/>
      <protection/>
    </xf>
    <xf numFmtId="0" fontId="7" fillId="0" borderId="12" xfId="33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>
      <alignment wrapText="1"/>
    </xf>
    <xf numFmtId="165" fontId="5" fillId="30" borderId="1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9" xfId="34"/>
    <cellStyle name="xl4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4"/>
  <sheetViews>
    <sheetView tabSelected="1" zoomScalePageLayoutView="0" workbookViewId="0" topLeftCell="A1">
      <selection activeCell="B4" sqref="B4"/>
    </sheetView>
  </sheetViews>
  <sheetFormatPr defaultColWidth="8.75390625" defaultRowHeight="12.75"/>
  <cols>
    <col min="1" max="1" width="28.25390625" style="0" customWidth="1"/>
    <col min="2" max="2" width="48.625" style="0" customWidth="1"/>
    <col min="3" max="3" width="14.25390625" style="0" hidden="1" customWidth="1"/>
    <col min="4" max="4" width="15.00390625" style="0" hidden="1" customWidth="1"/>
    <col min="5" max="5" width="16.375" style="0" hidden="1" customWidth="1"/>
    <col min="6" max="6" width="14.875" style="1" customWidth="1"/>
  </cols>
  <sheetData>
    <row r="1" ht="15.75">
      <c r="B1" s="2" t="s">
        <v>0</v>
      </c>
    </row>
    <row r="2" spans="1:2" ht="14.25" customHeight="1">
      <c r="A2" t="s">
        <v>1</v>
      </c>
      <c r="B2" s="3" t="s">
        <v>2</v>
      </c>
    </row>
    <row r="3" ht="25.5" customHeight="1">
      <c r="B3" s="3" t="s">
        <v>3</v>
      </c>
    </row>
    <row r="4" spans="1:2" ht="15.75">
      <c r="A4" t="s">
        <v>4</v>
      </c>
      <c r="B4" s="2" t="s">
        <v>186</v>
      </c>
    </row>
    <row r="5" ht="15.75">
      <c r="B5" s="2"/>
    </row>
    <row r="6" ht="15.75">
      <c r="B6" s="2" t="s">
        <v>5</v>
      </c>
    </row>
    <row r="7" ht="14.25" customHeight="1">
      <c r="B7" s="3" t="s">
        <v>2</v>
      </c>
    </row>
    <row r="8" ht="25.5" customHeight="1">
      <c r="B8" s="3" t="s">
        <v>3</v>
      </c>
    </row>
    <row r="9" ht="15.75">
      <c r="B9" s="2" t="s">
        <v>6</v>
      </c>
    </row>
    <row r="10" spans="1:2" ht="12.75" customHeight="1">
      <c r="A10" s="62" t="s">
        <v>7</v>
      </c>
      <c r="B10" s="62"/>
    </row>
    <row r="11" spans="1:2" ht="22.5" customHeight="1">
      <c r="A11" s="62"/>
      <c r="B11" s="62"/>
    </row>
    <row r="12" spans="1:6" ht="46.5" customHeight="1">
      <c r="A12" s="4" t="s">
        <v>8</v>
      </c>
      <c r="B12" s="4" t="s">
        <v>9</v>
      </c>
      <c r="C12" s="5" t="s">
        <v>10</v>
      </c>
      <c r="D12" s="6" t="s">
        <v>11</v>
      </c>
      <c r="E12" s="6" t="s">
        <v>12</v>
      </c>
      <c r="F12" s="7" t="s">
        <v>13</v>
      </c>
    </row>
    <row r="13" spans="1:6" ht="15.75">
      <c r="A13" s="4">
        <v>1</v>
      </c>
      <c r="B13" s="4">
        <v>2</v>
      </c>
      <c r="C13" s="8"/>
      <c r="D13" s="9"/>
      <c r="E13" s="9"/>
      <c r="F13" s="10">
        <v>3</v>
      </c>
    </row>
    <row r="14" spans="1:6" ht="15.75">
      <c r="A14" s="11"/>
      <c r="B14" s="4" t="s">
        <v>14</v>
      </c>
      <c r="C14" s="8"/>
      <c r="D14" s="9"/>
      <c r="E14" s="9"/>
      <c r="F14" s="12"/>
    </row>
    <row r="15" spans="1:6" ht="15.75">
      <c r="A15" s="13" t="s">
        <v>15</v>
      </c>
      <c r="B15" s="14" t="s">
        <v>16</v>
      </c>
      <c r="C15" s="15">
        <f>C17+C21+C26+C29+C39+C50+C54+C61</f>
        <v>62395.3</v>
      </c>
      <c r="D15" s="16">
        <f>D17+D21+D26+D29+D39+D50+D54+D61</f>
        <v>59660.9</v>
      </c>
      <c r="E15" s="16">
        <f>E17+E21+E26+E29+E39+E50+E54+E61</f>
        <v>59523.88</v>
      </c>
      <c r="F15" s="17">
        <f>SUM(F26+F39+F54+F61)</f>
        <v>1.7763568394002505E-15</v>
      </c>
    </row>
    <row r="16" spans="1:6" ht="15.75" hidden="1">
      <c r="A16" s="18" t="s">
        <v>17</v>
      </c>
      <c r="B16" s="19" t="s">
        <v>18</v>
      </c>
      <c r="C16" s="20">
        <f>C17</f>
        <v>11829</v>
      </c>
      <c r="D16" s="20">
        <f>D17</f>
        <v>11829</v>
      </c>
      <c r="E16" s="20">
        <f>E17</f>
        <v>11829</v>
      </c>
      <c r="F16" s="12">
        <f aca="true" t="shared" si="0" ref="F16:F25">E16-D16</f>
        <v>0</v>
      </c>
    </row>
    <row r="17" spans="1:6" ht="15.75" hidden="1">
      <c r="A17" s="13" t="s">
        <v>19</v>
      </c>
      <c r="B17" s="21" t="s">
        <v>20</v>
      </c>
      <c r="C17" s="15">
        <f>C18+C19+C20</f>
        <v>11829</v>
      </c>
      <c r="D17" s="15">
        <f>D18+D19+D20</f>
        <v>11829</v>
      </c>
      <c r="E17" s="15">
        <f>E18+E19+E20</f>
        <v>11829</v>
      </c>
      <c r="F17" s="22">
        <f t="shared" si="0"/>
        <v>0</v>
      </c>
    </row>
    <row r="18" spans="1:6" ht="83.25" customHeight="1" hidden="1">
      <c r="A18" s="18" t="s">
        <v>21</v>
      </c>
      <c r="B18" s="23" t="s">
        <v>22</v>
      </c>
      <c r="C18" s="20">
        <v>11710</v>
      </c>
      <c r="D18" s="20">
        <v>11710</v>
      </c>
      <c r="E18" s="20">
        <f>11710-829+829</f>
        <v>11710</v>
      </c>
      <c r="F18" s="12">
        <f t="shared" si="0"/>
        <v>0</v>
      </c>
    </row>
    <row r="19" spans="1:6" ht="146.25" customHeight="1" hidden="1">
      <c r="A19" s="18" t="s">
        <v>23</v>
      </c>
      <c r="B19" s="23" t="s">
        <v>24</v>
      </c>
      <c r="C19" s="20">
        <v>24</v>
      </c>
      <c r="D19" s="20">
        <v>24</v>
      </c>
      <c r="E19" s="20">
        <v>24</v>
      </c>
      <c r="F19" s="12">
        <f t="shared" si="0"/>
        <v>0</v>
      </c>
    </row>
    <row r="20" spans="1:6" ht="58.5" customHeight="1" hidden="1">
      <c r="A20" s="18" t="s">
        <v>25</v>
      </c>
      <c r="B20" s="23" t="s">
        <v>26</v>
      </c>
      <c r="C20" s="20">
        <v>95</v>
      </c>
      <c r="D20" s="20">
        <v>95</v>
      </c>
      <c r="E20" s="20">
        <v>95</v>
      </c>
      <c r="F20" s="12">
        <f t="shared" si="0"/>
        <v>0</v>
      </c>
    </row>
    <row r="21" spans="1:6" ht="49.5" customHeight="1" hidden="1">
      <c r="A21" s="24" t="s">
        <v>27</v>
      </c>
      <c r="B21" s="25" t="s">
        <v>28</v>
      </c>
      <c r="C21" s="15">
        <f>C22+C23+C24</f>
        <v>2326</v>
      </c>
      <c r="D21" s="15">
        <f>D22+D23+D24+D25</f>
        <v>2591.5999999999995</v>
      </c>
      <c r="E21" s="15">
        <f>E22+E23+E24+E25</f>
        <v>2591.5999999999995</v>
      </c>
      <c r="F21" s="12">
        <f t="shared" si="0"/>
        <v>0</v>
      </c>
    </row>
    <row r="22" spans="1:6" ht="94.5" hidden="1">
      <c r="A22" s="18" t="s">
        <v>29</v>
      </c>
      <c r="B22" s="23" t="s">
        <v>30</v>
      </c>
      <c r="C22" s="20">
        <v>1057</v>
      </c>
      <c r="D22" s="20">
        <f>1057+130.6</f>
        <v>1187.6</v>
      </c>
      <c r="E22" s="20">
        <f>1057+130.6</f>
        <v>1187.6</v>
      </c>
      <c r="F22" s="12">
        <f t="shared" si="0"/>
        <v>0</v>
      </c>
    </row>
    <row r="23" spans="1:6" ht="126" hidden="1">
      <c r="A23" s="18" t="s">
        <v>31</v>
      </c>
      <c r="B23" s="23" t="s">
        <v>32</v>
      </c>
      <c r="C23" s="20">
        <v>7</v>
      </c>
      <c r="D23" s="20">
        <f>7-0.9</f>
        <v>6.1</v>
      </c>
      <c r="E23" s="20">
        <f>7-0.9</f>
        <v>6.1</v>
      </c>
      <c r="F23" s="12">
        <f t="shared" si="0"/>
        <v>0</v>
      </c>
    </row>
    <row r="24" spans="1:6" ht="83.25" customHeight="1" hidden="1">
      <c r="A24" s="18" t="s">
        <v>33</v>
      </c>
      <c r="B24" s="23" t="s">
        <v>34</v>
      </c>
      <c r="C24" s="20">
        <v>1262</v>
      </c>
      <c r="D24" s="20">
        <f>1262+289.2</f>
        <v>1551.2</v>
      </c>
      <c r="E24" s="20">
        <f>1262+289.2</f>
        <v>1551.2</v>
      </c>
      <c r="F24" s="12">
        <f t="shared" si="0"/>
        <v>0</v>
      </c>
    </row>
    <row r="25" spans="1:6" ht="94.5" hidden="1">
      <c r="A25" s="18" t="s">
        <v>35</v>
      </c>
      <c r="B25" s="23" t="s">
        <v>36</v>
      </c>
      <c r="C25" s="20">
        <v>0</v>
      </c>
      <c r="D25" s="20">
        <f>0-153.3</f>
        <v>-153.3</v>
      </c>
      <c r="E25" s="20">
        <f>0-153.3</f>
        <v>-153.3</v>
      </c>
      <c r="F25" s="12">
        <f t="shared" si="0"/>
        <v>0</v>
      </c>
    </row>
    <row r="26" spans="1:6" ht="23.25" customHeight="1">
      <c r="A26" s="26" t="s">
        <v>37</v>
      </c>
      <c r="B26" s="27" t="s">
        <v>38</v>
      </c>
      <c r="C26" s="15">
        <v>34</v>
      </c>
      <c r="D26" s="15">
        <v>34</v>
      </c>
      <c r="E26" s="15">
        <f>E27</f>
        <v>62</v>
      </c>
      <c r="F26" s="12">
        <f>SUM(F27)</f>
        <v>27.8</v>
      </c>
    </row>
    <row r="27" spans="1:6" ht="20.25" customHeight="1">
      <c r="A27" s="28" t="s">
        <v>39</v>
      </c>
      <c r="B27" s="29" t="s">
        <v>40</v>
      </c>
      <c r="C27" s="20">
        <f>C28</f>
        <v>34</v>
      </c>
      <c r="D27" s="20">
        <f>D28</f>
        <v>34</v>
      </c>
      <c r="E27" s="20">
        <f>E28</f>
        <v>62</v>
      </c>
      <c r="F27" s="12">
        <f>SUM(F28)</f>
        <v>27.8</v>
      </c>
    </row>
    <row r="28" spans="1:6" ht="21" customHeight="1">
      <c r="A28" s="28" t="s">
        <v>41</v>
      </c>
      <c r="B28" s="29" t="s">
        <v>40</v>
      </c>
      <c r="C28" s="20">
        <v>34</v>
      </c>
      <c r="D28" s="20">
        <v>34</v>
      </c>
      <c r="E28" s="20">
        <f>34+28</f>
        <v>62</v>
      </c>
      <c r="F28" s="30">
        <v>27.8</v>
      </c>
    </row>
    <row r="29" spans="1:6" ht="15.75" hidden="1">
      <c r="A29" s="13" t="s">
        <v>42</v>
      </c>
      <c r="B29" s="13" t="s">
        <v>43</v>
      </c>
      <c r="C29" s="15">
        <f>C30+C34+C32</f>
        <v>34962.5</v>
      </c>
      <c r="D29" s="15">
        <f>D30+D34+D32</f>
        <v>34962.5</v>
      </c>
      <c r="E29" s="15">
        <f>E30+E34+E32</f>
        <v>34962.5</v>
      </c>
      <c r="F29" s="12">
        <f aca="true" t="shared" si="1" ref="F29:F38">E29-D29</f>
        <v>0</v>
      </c>
    </row>
    <row r="30" spans="1:6" ht="15.75" hidden="1">
      <c r="A30" s="18" t="s">
        <v>44</v>
      </c>
      <c r="B30" s="18" t="s">
        <v>45</v>
      </c>
      <c r="C30" s="20">
        <f>C31</f>
        <v>2590</v>
      </c>
      <c r="D30" s="20">
        <f>D31</f>
        <v>2590</v>
      </c>
      <c r="E30" s="20">
        <f>E31</f>
        <v>2590</v>
      </c>
      <c r="F30" s="12">
        <f t="shared" si="1"/>
        <v>0</v>
      </c>
    </row>
    <row r="31" spans="1:6" ht="63" hidden="1">
      <c r="A31" s="18" t="s">
        <v>46</v>
      </c>
      <c r="B31" s="31" t="s">
        <v>47</v>
      </c>
      <c r="C31" s="20">
        <v>2590</v>
      </c>
      <c r="D31" s="20">
        <v>2590</v>
      </c>
      <c r="E31" s="20">
        <v>2590</v>
      </c>
      <c r="F31" s="12">
        <f t="shared" si="1"/>
        <v>0</v>
      </c>
    </row>
    <row r="32" spans="1:6" ht="19.5" customHeight="1" hidden="1">
      <c r="A32" s="32" t="s">
        <v>48</v>
      </c>
      <c r="B32" s="33" t="s">
        <v>49</v>
      </c>
      <c r="C32" s="20">
        <f>C33</f>
        <v>6272.5</v>
      </c>
      <c r="D32" s="20">
        <f>D33</f>
        <v>6272.5</v>
      </c>
      <c r="E32" s="20">
        <f>E33</f>
        <v>6272.5</v>
      </c>
      <c r="F32" s="12">
        <f t="shared" si="1"/>
        <v>0</v>
      </c>
    </row>
    <row r="33" spans="1:6" ht="22.5" customHeight="1" hidden="1">
      <c r="A33" s="18" t="s">
        <v>50</v>
      </c>
      <c r="B33" s="34" t="s">
        <v>51</v>
      </c>
      <c r="C33" s="20">
        <v>6272.5</v>
      </c>
      <c r="D33" s="20">
        <v>6272.5</v>
      </c>
      <c r="E33" s="20">
        <v>6272.5</v>
      </c>
      <c r="F33" s="12">
        <f t="shared" si="1"/>
        <v>0</v>
      </c>
    </row>
    <row r="34" spans="1:6" ht="15.75" hidden="1">
      <c r="A34" s="18" t="s">
        <v>52</v>
      </c>
      <c r="B34" s="18" t="s">
        <v>53</v>
      </c>
      <c r="C34" s="20">
        <f>C35+C37</f>
        <v>26100</v>
      </c>
      <c r="D34" s="20">
        <f>D35+D37</f>
        <v>26100</v>
      </c>
      <c r="E34" s="20">
        <f>E35+E37</f>
        <v>26100</v>
      </c>
      <c r="F34" s="12">
        <f t="shared" si="1"/>
        <v>0</v>
      </c>
    </row>
    <row r="35" spans="1:6" ht="23.25" customHeight="1" hidden="1">
      <c r="A35" s="18" t="s">
        <v>54</v>
      </c>
      <c r="B35" s="23" t="s">
        <v>55</v>
      </c>
      <c r="C35" s="20">
        <f>C36</f>
        <v>15000</v>
      </c>
      <c r="D35" s="20">
        <f>D36</f>
        <v>15000</v>
      </c>
      <c r="E35" s="20">
        <f>E36</f>
        <v>15000</v>
      </c>
      <c r="F35" s="12">
        <f t="shared" si="1"/>
        <v>0</v>
      </c>
    </row>
    <row r="36" spans="1:6" ht="47.25" customHeight="1" hidden="1">
      <c r="A36" s="18" t="s">
        <v>56</v>
      </c>
      <c r="B36" s="23" t="s">
        <v>57</v>
      </c>
      <c r="C36" s="20">
        <v>15000</v>
      </c>
      <c r="D36" s="20">
        <v>15000</v>
      </c>
      <c r="E36" s="20">
        <v>15000</v>
      </c>
      <c r="F36" s="12">
        <f t="shared" si="1"/>
        <v>0</v>
      </c>
    </row>
    <row r="37" spans="1:6" ht="24" customHeight="1" hidden="1">
      <c r="A37" s="18" t="s">
        <v>58</v>
      </c>
      <c r="B37" s="23" t="s">
        <v>59</v>
      </c>
      <c r="C37" s="20">
        <f>C38</f>
        <v>11100</v>
      </c>
      <c r="D37" s="20">
        <f>D38</f>
        <v>11100</v>
      </c>
      <c r="E37" s="20">
        <f>E38</f>
        <v>11100</v>
      </c>
      <c r="F37" s="12">
        <f t="shared" si="1"/>
        <v>0</v>
      </c>
    </row>
    <row r="38" spans="1:6" ht="46.5" customHeight="1" hidden="1">
      <c r="A38" s="29" t="s">
        <v>60</v>
      </c>
      <c r="B38" s="23" t="s">
        <v>61</v>
      </c>
      <c r="C38" s="20">
        <v>11100</v>
      </c>
      <c r="D38" s="20">
        <v>11100</v>
      </c>
      <c r="E38" s="20">
        <f>11100-2000+2000</f>
        <v>11100</v>
      </c>
      <c r="F38" s="12">
        <f t="shared" si="1"/>
        <v>0</v>
      </c>
    </row>
    <row r="39" spans="1:6" ht="47.25">
      <c r="A39" s="13" t="s">
        <v>62</v>
      </c>
      <c r="B39" s="35" t="s">
        <v>63</v>
      </c>
      <c r="C39" s="15">
        <f>C40+C47</f>
        <v>11923.8</v>
      </c>
      <c r="D39" s="15">
        <f>D40+D47</f>
        <v>8702.5</v>
      </c>
      <c r="E39" s="36">
        <f>E40+E47</f>
        <v>8531.36</v>
      </c>
      <c r="F39" s="12">
        <f>SUM(F40)</f>
        <v>-33.9</v>
      </c>
    </row>
    <row r="40" spans="1:6" ht="99.75" customHeight="1">
      <c r="A40" s="13" t="s">
        <v>64</v>
      </c>
      <c r="B40" s="23" t="s">
        <v>65</v>
      </c>
      <c r="C40" s="20">
        <f>C42+C46+C43</f>
        <v>10523.8</v>
      </c>
      <c r="D40" s="20">
        <f>D42+D46+D43</f>
        <v>7302.5</v>
      </c>
      <c r="E40" s="37">
        <f>E42+E46+E43</f>
        <v>7131.360000000001</v>
      </c>
      <c r="F40" s="12">
        <f>SUM(F45)</f>
        <v>-33.9</v>
      </c>
    </row>
    <row r="41" spans="1:6" ht="94.5" hidden="1">
      <c r="A41" s="18" t="s">
        <v>66</v>
      </c>
      <c r="B41" s="23" t="s">
        <v>67</v>
      </c>
      <c r="C41" s="20">
        <f>C42</f>
        <v>3100</v>
      </c>
      <c r="D41" s="20">
        <f>D42</f>
        <v>3100</v>
      </c>
      <c r="E41" s="20">
        <f>E42</f>
        <v>3100</v>
      </c>
      <c r="F41" s="12">
        <f>E41-D41</f>
        <v>0</v>
      </c>
    </row>
    <row r="42" spans="1:6" ht="101.25" customHeight="1" hidden="1">
      <c r="A42" s="29" t="s">
        <v>68</v>
      </c>
      <c r="B42" s="23" t="s">
        <v>69</v>
      </c>
      <c r="C42" s="20">
        <v>3100</v>
      </c>
      <c r="D42" s="20">
        <v>3100</v>
      </c>
      <c r="E42" s="20">
        <v>3100</v>
      </c>
      <c r="F42" s="12">
        <f>E42-D42</f>
        <v>0</v>
      </c>
    </row>
    <row r="43" spans="1:6" ht="110.25" hidden="1">
      <c r="A43" s="18" t="s">
        <v>70</v>
      </c>
      <c r="B43" s="38" t="s">
        <v>71</v>
      </c>
      <c r="C43" s="20">
        <f>C44</f>
        <v>700</v>
      </c>
      <c r="D43" s="20">
        <f>D44</f>
        <v>700</v>
      </c>
      <c r="E43" s="20">
        <f>E44</f>
        <v>700</v>
      </c>
      <c r="F43" s="12">
        <f>E43-D43</f>
        <v>0</v>
      </c>
    </row>
    <row r="44" spans="1:6" ht="96" customHeight="1" hidden="1">
      <c r="A44" s="18" t="s">
        <v>72</v>
      </c>
      <c r="B44" s="38" t="s">
        <v>73</v>
      </c>
      <c r="C44" s="20">
        <v>700</v>
      </c>
      <c r="D44" s="20">
        <v>700</v>
      </c>
      <c r="E44" s="20">
        <v>700</v>
      </c>
      <c r="F44" s="12">
        <f>E44-D44</f>
        <v>0</v>
      </c>
    </row>
    <row r="45" spans="1:6" ht="100.5" customHeight="1">
      <c r="A45" s="18" t="s">
        <v>74</v>
      </c>
      <c r="B45" s="23" t="s">
        <v>75</v>
      </c>
      <c r="C45" s="20">
        <f>C46</f>
        <v>6723.8</v>
      </c>
      <c r="D45" s="20">
        <f>D46</f>
        <v>3502.5</v>
      </c>
      <c r="E45" s="37">
        <f>E46</f>
        <v>3331.36</v>
      </c>
      <c r="F45" s="12">
        <f>SUM(F46)</f>
        <v>-33.9</v>
      </c>
    </row>
    <row r="46" spans="1:6" ht="94.5">
      <c r="A46" s="18" t="s">
        <v>76</v>
      </c>
      <c r="B46" s="23" t="s">
        <v>77</v>
      </c>
      <c r="C46" s="20">
        <f>1000+3905.6+1818.2</f>
        <v>6723.8</v>
      </c>
      <c r="D46" s="20">
        <f>1000+3905.6+1818.2-3000-221.3</f>
        <v>3502.5</v>
      </c>
      <c r="E46" s="37">
        <f>1000+3905.6+1818.2-3000-221.3-175.14+4</f>
        <v>3331.36</v>
      </c>
      <c r="F46" s="30">
        <v>-33.9</v>
      </c>
    </row>
    <row r="47" spans="1:6" ht="93.75" customHeight="1" hidden="1">
      <c r="A47" s="18" t="s">
        <v>78</v>
      </c>
      <c r="B47" s="23" t="s">
        <v>79</v>
      </c>
      <c r="C47" s="20">
        <f>C49</f>
        <v>1400</v>
      </c>
      <c r="D47" s="20">
        <f>D49</f>
        <v>1400</v>
      </c>
      <c r="E47" s="20">
        <f>E49</f>
        <v>1400</v>
      </c>
      <c r="F47" s="12">
        <f aca="true" t="shared" si="2" ref="F47:F53">E47-D47</f>
        <v>0</v>
      </c>
    </row>
    <row r="48" spans="1:6" ht="87" customHeight="1" hidden="1">
      <c r="A48" s="18" t="s">
        <v>80</v>
      </c>
      <c r="B48" s="23" t="s">
        <v>81</v>
      </c>
      <c r="C48" s="20">
        <f>C49</f>
        <v>1400</v>
      </c>
      <c r="D48" s="20">
        <f>D49</f>
        <v>1400</v>
      </c>
      <c r="E48" s="20">
        <f>E49</f>
        <v>1400</v>
      </c>
      <c r="F48" s="12">
        <f t="shared" si="2"/>
        <v>0</v>
      </c>
    </row>
    <row r="49" spans="1:6" ht="97.5" customHeight="1" hidden="1">
      <c r="A49" s="18" t="s">
        <v>82</v>
      </c>
      <c r="B49" s="29" t="s">
        <v>83</v>
      </c>
      <c r="C49" s="39">
        <v>1400</v>
      </c>
      <c r="D49" s="39">
        <v>1400</v>
      </c>
      <c r="E49" s="39">
        <v>1400</v>
      </c>
      <c r="F49" s="12">
        <f t="shared" si="2"/>
        <v>0</v>
      </c>
    </row>
    <row r="50" spans="1:6" ht="47.25" hidden="1">
      <c r="A50" s="13" t="s">
        <v>84</v>
      </c>
      <c r="B50" s="27" t="s">
        <v>85</v>
      </c>
      <c r="C50" s="15">
        <f>C51</f>
        <v>220</v>
      </c>
      <c r="D50" s="15">
        <f>D51</f>
        <v>220</v>
      </c>
      <c r="E50" s="15">
        <f>E51</f>
        <v>220</v>
      </c>
      <c r="F50" s="12">
        <f t="shared" si="2"/>
        <v>0</v>
      </c>
    </row>
    <row r="51" spans="1:6" ht="30" customHeight="1" hidden="1">
      <c r="A51" s="18" t="s">
        <v>86</v>
      </c>
      <c r="B51" s="29" t="s">
        <v>87</v>
      </c>
      <c r="C51" s="20">
        <f>C52</f>
        <v>220</v>
      </c>
      <c r="D51" s="20">
        <f>D52</f>
        <v>220</v>
      </c>
      <c r="E51" s="20">
        <f>E52</f>
        <v>220</v>
      </c>
      <c r="F51" s="12">
        <f t="shared" si="2"/>
        <v>0</v>
      </c>
    </row>
    <row r="52" spans="1:6" ht="33" customHeight="1" hidden="1">
      <c r="A52" s="18" t="s">
        <v>88</v>
      </c>
      <c r="B52" s="29" t="s">
        <v>89</v>
      </c>
      <c r="C52" s="20">
        <f>C53</f>
        <v>220</v>
      </c>
      <c r="D52" s="20">
        <f>D53</f>
        <v>220</v>
      </c>
      <c r="E52" s="20">
        <f>E53</f>
        <v>220</v>
      </c>
      <c r="F52" s="12">
        <f t="shared" si="2"/>
        <v>0</v>
      </c>
    </row>
    <row r="53" spans="1:6" ht="33" customHeight="1" hidden="1">
      <c r="A53" s="18" t="s">
        <v>90</v>
      </c>
      <c r="B53" s="29" t="s">
        <v>91</v>
      </c>
      <c r="C53" s="20">
        <v>220</v>
      </c>
      <c r="D53" s="20">
        <v>220</v>
      </c>
      <c r="E53" s="20">
        <v>220</v>
      </c>
      <c r="F53" s="12">
        <f t="shared" si="2"/>
        <v>0</v>
      </c>
    </row>
    <row r="54" spans="1:6" ht="31.5">
      <c r="A54" s="13" t="s">
        <v>92</v>
      </c>
      <c r="B54" s="35" t="s">
        <v>93</v>
      </c>
      <c r="C54" s="15">
        <f>C59</f>
        <v>1000</v>
      </c>
      <c r="D54" s="15">
        <f>D59+D55</f>
        <v>1221.3</v>
      </c>
      <c r="E54" s="36">
        <f>E59+E55</f>
        <v>1227.42</v>
      </c>
      <c r="F54" s="22">
        <f>SUM(F55)</f>
        <v>6.1</v>
      </c>
    </row>
    <row r="55" spans="1:6" ht="95.25" customHeight="1">
      <c r="A55" s="40" t="s">
        <v>94</v>
      </c>
      <c r="B55" s="38" t="s">
        <v>95</v>
      </c>
      <c r="C55" s="20">
        <v>0</v>
      </c>
      <c r="D55" s="20">
        <f>D56</f>
        <v>221.3</v>
      </c>
      <c r="E55" s="37">
        <f>E56+E58</f>
        <v>227.42000000000002</v>
      </c>
      <c r="F55" s="12">
        <f>SUM(F58)</f>
        <v>6.1</v>
      </c>
    </row>
    <row r="56" spans="1:6" ht="108.75" customHeight="1" hidden="1">
      <c r="A56" s="40" t="s">
        <v>96</v>
      </c>
      <c r="B56" s="38" t="s">
        <v>97</v>
      </c>
      <c r="C56" s="20">
        <v>0</v>
      </c>
      <c r="D56" s="20">
        <f>D57</f>
        <v>221.3</v>
      </c>
      <c r="E56" s="37">
        <f>E57</f>
        <v>221.3</v>
      </c>
      <c r="F56" s="12">
        <f>E56-D56</f>
        <v>0</v>
      </c>
    </row>
    <row r="57" spans="1:6" ht="107.25" customHeight="1" hidden="1">
      <c r="A57" s="40" t="s">
        <v>98</v>
      </c>
      <c r="B57" s="38" t="s">
        <v>99</v>
      </c>
      <c r="C57" s="20">
        <v>0</v>
      </c>
      <c r="D57" s="20">
        <f>0+221.3</f>
        <v>221.3</v>
      </c>
      <c r="E57" s="37">
        <f>0+221.3</f>
        <v>221.3</v>
      </c>
      <c r="F57" s="12">
        <f>E57-D57</f>
        <v>0</v>
      </c>
    </row>
    <row r="58" spans="1:6" ht="107.25" customHeight="1">
      <c r="A58" s="40" t="s">
        <v>100</v>
      </c>
      <c r="B58" s="38" t="s">
        <v>101</v>
      </c>
      <c r="C58" s="20">
        <v>0</v>
      </c>
      <c r="D58" s="20">
        <v>0</v>
      </c>
      <c r="E58" s="37">
        <f>0+6.12</f>
        <v>6.12</v>
      </c>
      <c r="F58" s="30">
        <v>6.1</v>
      </c>
    </row>
    <row r="59" spans="1:6" ht="72" customHeight="1" hidden="1">
      <c r="A59" s="18" t="s">
        <v>102</v>
      </c>
      <c r="B59" s="23" t="s">
        <v>103</v>
      </c>
      <c r="C59" s="20">
        <f>C60</f>
        <v>1000</v>
      </c>
      <c r="D59" s="20">
        <f>D60</f>
        <v>1000</v>
      </c>
      <c r="E59" s="20">
        <f>E60</f>
        <v>1000</v>
      </c>
      <c r="F59" s="12">
        <f aca="true" t="shared" si="3" ref="F59:F65">E59-D59</f>
        <v>0</v>
      </c>
    </row>
    <row r="60" spans="1:6" ht="62.25" customHeight="1" hidden="1">
      <c r="A60" s="18" t="s">
        <v>104</v>
      </c>
      <c r="B60" s="23" t="s">
        <v>105</v>
      </c>
      <c r="C60" s="20">
        <v>1000</v>
      </c>
      <c r="D60" s="20">
        <v>1000</v>
      </c>
      <c r="E60" s="20">
        <v>1000</v>
      </c>
      <c r="F60" s="12">
        <f t="shared" si="3"/>
        <v>0</v>
      </c>
    </row>
    <row r="61" spans="1:6" ht="15.75">
      <c r="A61" s="41" t="s">
        <v>106</v>
      </c>
      <c r="B61" s="35" t="s">
        <v>107</v>
      </c>
      <c r="C61" s="15">
        <f>C62+C64</f>
        <v>100</v>
      </c>
      <c r="D61" s="15">
        <f>D62+D64</f>
        <v>100</v>
      </c>
      <c r="E61" s="15">
        <f>E62+E64</f>
        <v>100</v>
      </c>
      <c r="F61" s="12">
        <f t="shared" si="3"/>
        <v>0</v>
      </c>
    </row>
    <row r="62" spans="1:6" ht="78.75">
      <c r="A62" s="40" t="s">
        <v>108</v>
      </c>
      <c r="B62" s="42" t="s">
        <v>109</v>
      </c>
      <c r="C62" s="20">
        <f>C63</f>
        <v>0</v>
      </c>
      <c r="D62" s="20">
        <f>D63</f>
        <v>0</v>
      </c>
      <c r="E62" s="20">
        <f>E63</f>
        <v>4.7</v>
      </c>
      <c r="F62" s="12">
        <f t="shared" si="3"/>
        <v>4.7</v>
      </c>
    </row>
    <row r="63" spans="1:6" ht="82.5" customHeight="1">
      <c r="A63" s="40" t="s">
        <v>110</v>
      </c>
      <c r="B63" s="42" t="s">
        <v>111</v>
      </c>
      <c r="C63" s="20">
        <v>0</v>
      </c>
      <c r="D63" s="20">
        <v>0</v>
      </c>
      <c r="E63" s="20">
        <f>0+4.7</f>
        <v>4.7</v>
      </c>
      <c r="F63" s="12">
        <f t="shared" si="3"/>
        <v>4.7</v>
      </c>
    </row>
    <row r="64" spans="1:6" ht="47.25" customHeight="1">
      <c r="A64" s="40" t="s">
        <v>112</v>
      </c>
      <c r="B64" s="43" t="s">
        <v>113</v>
      </c>
      <c r="C64" s="20">
        <f>C65</f>
        <v>100</v>
      </c>
      <c r="D64" s="20">
        <f>D65</f>
        <v>100</v>
      </c>
      <c r="E64" s="20">
        <f>E65</f>
        <v>95.3</v>
      </c>
      <c r="F64" s="12">
        <f t="shared" si="3"/>
        <v>-4.700000000000003</v>
      </c>
    </row>
    <row r="65" spans="1:6" ht="63">
      <c r="A65" s="40" t="s">
        <v>114</v>
      </c>
      <c r="B65" s="38" t="s">
        <v>115</v>
      </c>
      <c r="C65" s="20">
        <v>100</v>
      </c>
      <c r="D65" s="20">
        <v>100</v>
      </c>
      <c r="E65" s="20">
        <f>100-4.7</f>
        <v>95.3</v>
      </c>
      <c r="F65" s="12">
        <f t="shared" si="3"/>
        <v>-4.700000000000003</v>
      </c>
    </row>
    <row r="66" spans="1:6" ht="15.75">
      <c r="A66" s="13" t="s">
        <v>116</v>
      </c>
      <c r="B66" s="35" t="s">
        <v>117</v>
      </c>
      <c r="C66" s="15">
        <f>C67</f>
        <v>76736.5</v>
      </c>
      <c r="D66" s="44">
        <f>D67+D96</f>
        <v>75933.14336999999</v>
      </c>
      <c r="E66" s="44">
        <f>E67+E96</f>
        <v>76368.64137000001</v>
      </c>
      <c r="F66" s="45">
        <f>SUM(F67+F96)</f>
        <v>435.49800000000005</v>
      </c>
    </row>
    <row r="67" spans="1:6" ht="35.25" customHeight="1">
      <c r="A67" s="18" t="s">
        <v>118</v>
      </c>
      <c r="B67" s="23" t="s">
        <v>119</v>
      </c>
      <c r="C67" s="15">
        <f>C68+C73+C90</f>
        <v>76736.5</v>
      </c>
      <c r="D67" s="44">
        <f>D68+D73+D90+D93</f>
        <v>75424.44337</v>
      </c>
      <c r="E67" s="44">
        <f>E68+E73+E90+E93</f>
        <v>75722.92137000001</v>
      </c>
      <c r="F67" s="45">
        <f>SUM(F90+F93)</f>
        <v>298.478</v>
      </c>
    </row>
    <row r="68" spans="1:6" ht="31.5" hidden="1">
      <c r="A68" s="13" t="s">
        <v>120</v>
      </c>
      <c r="B68" s="35" t="s">
        <v>121</v>
      </c>
      <c r="C68" s="15">
        <f>C71</f>
        <v>4775.2</v>
      </c>
      <c r="D68" s="15">
        <f>D71</f>
        <v>4775.2</v>
      </c>
      <c r="E68" s="15">
        <f>E71+E69</f>
        <v>4775.2</v>
      </c>
      <c r="F68" s="22">
        <f>E68-D68</f>
        <v>0</v>
      </c>
    </row>
    <row r="69" spans="1:6" ht="31.5" hidden="1">
      <c r="A69" s="13" t="s">
        <v>122</v>
      </c>
      <c r="B69" s="35" t="s">
        <v>123</v>
      </c>
      <c r="C69" s="15">
        <f>C70</f>
        <v>0</v>
      </c>
      <c r="D69" s="15">
        <f>D70</f>
        <v>0</v>
      </c>
      <c r="E69" s="15">
        <f>E70</f>
        <v>0</v>
      </c>
      <c r="F69" s="15">
        <f>F70</f>
        <v>0</v>
      </c>
    </row>
    <row r="70" spans="1:6" ht="47.25" hidden="1">
      <c r="A70" s="18" t="s">
        <v>124</v>
      </c>
      <c r="B70" s="23" t="s">
        <v>125</v>
      </c>
      <c r="C70" s="20">
        <v>0</v>
      </c>
      <c r="D70" s="20">
        <v>0</v>
      </c>
      <c r="E70" s="20">
        <f>2833-2833</f>
        <v>0</v>
      </c>
      <c r="F70" s="12">
        <f aca="true" t="shared" si="4" ref="F70:F101">E70-D70</f>
        <v>0</v>
      </c>
    </row>
    <row r="71" spans="1:6" ht="63" hidden="1">
      <c r="A71" s="18" t="s">
        <v>126</v>
      </c>
      <c r="B71" s="23" t="s">
        <v>127</v>
      </c>
      <c r="C71" s="20">
        <f>C72</f>
        <v>4775.2</v>
      </c>
      <c r="D71" s="20">
        <f>D72</f>
        <v>4775.2</v>
      </c>
      <c r="E71" s="20">
        <f>E72</f>
        <v>4775.2</v>
      </c>
      <c r="F71" s="12">
        <f t="shared" si="4"/>
        <v>0</v>
      </c>
    </row>
    <row r="72" spans="1:6" ht="47.25" hidden="1">
      <c r="A72" s="18" t="s">
        <v>128</v>
      </c>
      <c r="B72" s="29" t="s">
        <v>129</v>
      </c>
      <c r="C72" s="20">
        <v>4775.2</v>
      </c>
      <c r="D72" s="20">
        <v>4775.2</v>
      </c>
      <c r="E72" s="20">
        <v>4775.2</v>
      </c>
      <c r="F72" s="12">
        <f t="shared" si="4"/>
        <v>0</v>
      </c>
    </row>
    <row r="73" spans="1:6" ht="47.25" hidden="1">
      <c r="A73" s="13" t="s">
        <v>130</v>
      </c>
      <c r="B73" s="35" t="s">
        <v>131</v>
      </c>
      <c r="C73" s="15">
        <f>C74+C76+C79+C81+C83</f>
        <v>71363.8</v>
      </c>
      <c r="D73" s="44">
        <f>D74+D76+D79+D81+D83</f>
        <v>69952.59337</v>
      </c>
      <c r="E73" s="44">
        <f>E74+E76+E79+E81+E83</f>
        <v>69952.59337</v>
      </c>
      <c r="F73" s="46">
        <f t="shared" si="4"/>
        <v>0</v>
      </c>
    </row>
    <row r="74" spans="1:6" ht="136.5" customHeight="1" hidden="1">
      <c r="A74" s="40" t="s">
        <v>132</v>
      </c>
      <c r="B74" s="38" t="s">
        <v>133</v>
      </c>
      <c r="C74" s="20">
        <f>C75</f>
        <v>43362.2</v>
      </c>
      <c r="D74" s="47">
        <f>D75</f>
        <v>43362.187009999994</v>
      </c>
      <c r="E74" s="47">
        <f>E75</f>
        <v>43362.187009999994</v>
      </c>
      <c r="F74" s="12">
        <f t="shared" si="4"/>
        <v>0</v>
      </c>
    </row>
    <row r="75" spans="1:6" ht="72.75" customHeight="1" hidden="1">
      <c r="A75" s="40" t="s">
        <v>134</v>
      </c>
      <c r="B75" s="23" t="s">
        <v>135</v>
      </c>
      <c r="C75" s="20">
        <v>43362.2</v>
      </c>
      <c r="D75" s="47">
        <f>43362.2-0.01299</f>
        <v>43362.187009999994</v>
      </c>
      <c r="E75" s="47">
        <f>43362.2-0.01299</f>
        <v>43362.187009999994</v>
      </c>
      <c r="F75" s="12">
        <f t="shared" si="4"/>
        <v>0</v>
      </c>
    </row>
    <row r="76" spans="1:6" ht="111.75" customHeight="1" hidden="1">
      <c r="A76" s="40" t="s">
        <v>136</v>
      </c>
      <c r="B76" s="38" t="s">
        <v>137</v>
      </c>
      <c r="C76" s="20">
        <f>C77+C78</f>
        <v>9097.7</v>
      </c>
      <c r="D76" s="47">
        <f>D77+D78</f>
        <v>7686.50636</v>
      </c>
      <c r="E76" s="47">
        <f>E77+E78</f>
        <v>7686.50636</v>
      </c>
      <c r="F76" s="12">
        <f t="shared" si="4"/>
        <v>0</v>
      </c>
    </row>
    <row r="77" spans="1:6" ht="94.5" hidden="1">
      <c r="A77" s="40" t="s">
        <v>138</v>
      </c>
      <c r="B77" s="23" t="s">
        <v>139</v>
      </c>
      <c r="C77" s="20">
        <v>8434</v>
      </c>
      <c r="D77" s="47">
        <f>8434-1411.20058</f>
        <v>7022.79942</v>
      </c>
      <c r="E77" s="47">
        <f>8434-1411.20058</f>
        <v>7022.79942</v>
      </c>
      <c r="F77" s="12">
        <f t="shared" si="4"/>
        <v>0</v>
      </c>
    </row>
    <row r="78" spans="1:6" ht="94.5" hidden="1">
      <c r="A78" s="40" t="s">
        <v>138</v>
      </c>
      <c r="B78" s="23" t="s">
        <v>139</v>
      </c>
      <c r="C78" s="20">
        <v>663.7</v>
      </c>
      <c r="D78" s="47">
        <f>663.7+0.00694</f>
        <v>663.70694</v>
      </c>
      <c r="E78" s="47">
        <f>663.7+0.00694</f>
        <v>663.70694</v>
      </c>
      <c r="F78" s="12">
        <f t="shared" si="4"/>
        <v>0</v>
      </c>
    </row>
    <row r="79" spans="1:6" ht="31.5" hidden="1">
      <c r="A79" s="40" t="s">
        <v>140</v>
      </c>
      <c r="B79" s="38" t="s">
        <v>141</v>
      </c>
      <c r="C79" s="20">
        <f>C80</f>
        <v>6573.3</v>
      </c>
      <c r="D79" s="20">
        <f>D80</f>
        <v>6573.3</v>
      </c>
      <c r="E79" s="20">
        <f>E80</f>
        <v>6573.3</v>
      </c>
      <c r="F79" s="12">
        <f t="shared" si="4"/>
        <v>0</v>
      </c>
    </row>
    <row r="80" spans="1:6" ht="47.25" hidden="1">
      <c r="A80" s="40" t="s">
        <v>142</v>
      </c>
      <c r="B80" s="38" t="s">
        <v>143</v>
      </c>
      <c r="C80" s="20">
        <v>6573.3</v>
      </c>
      <c r="D80" s="20">
        <v>6573.3</v>
      </c>
      <c r="E80" s="20">
        <v>6573.3</v>
      </c>
      <c r="F80" s="12">
        <f t="shared" si="4"/>
        <v>0</v>
      </c>
    </row>
    <row r="81" spans="1:6" ht="55.5" customHeight="1" hidden="1">
      <c r="A81" s="28" t="s">
        <v>144</v>
      </c>
      <c r="B81" s="48" t="s">
        <v>145</v>
      </c>
      <c r="C81" s="20">
        <f>C82</f>
        <v>6270.3</v>
      </c>
      <c r="D81" s="20">
        <f>D82</f>
        <v>6270.3</v>
      </c>
      <c r="E81" s="20">
        <f>E82</f>
        <v>6270.3</v>
      </c>
      <c r="F81" s="12">
        <f t="shared" si="4"/>
        <v>0</v>
      </c>
    </row>
    <row r="82" spans="1:6" ht="69.75" customHeight="1" hidden="1">
      <c r="A82" s="28" t="s">
        <v>146</v>
      </c>
      <c r="B82" s="49" t="s">
        <v>147</v>
      </c>
      <c r="C82" s="20">
        <v>6270.3</v>
      </c>
      <c r="D82" s="20">
        <v>6270.3</v>
      </c>
      <c r="E82" s="20">
        <v>6270.3</v>
      </c>
      <c r="F82" s="12">
        <f t="shared" si="4"/>
        <v>0</v>
      </c>
    </row>
    <row r="83" spans="1:6" ht="15.75" hidden="1">
      <c r="A83" s="13" t="s">
        <v>148</v>
      </c>
      <c r="B83" s="35" t="s">
        <v>149</v>
      </c>
      <c r="C83" s="15">
        <f>C84</f>
        <v>6060.3</v>
      </c>
      <c r="D83" s="15">
        <f>D84</f>
        <v>6060.3</v>
      </c>
      <c r="E83" s="15">
        <f>E84</f>
        <v>6060.3</v>
      </c>
      <c r="F83" s="12">
        <f t="shared" si="4"/>
        <v>0</v>
      </c>
    </row>
    <row r="84" spans="1:6" ht="31.5" hidden="1">
      <c r="A84" s="18" t="s">
        <v>150</v>
      </c>
      <c r="B84" s="50" t="s">
        <v>151</v>
      </c>
      <c r="C84" s="20">
        <f>C85+C86+C88+C89</f>
        <v>6060.3</v>
      </c>
      <c r="D84" s="20">
        <f>D85+D86+D88+D89</f>
        <v>6060.3</v>
      </c>
      <c r="E84" s="20">
        <f>E85+E86+E88+E89</f>
        <v>6060.3</v>
      </c>
      <c r="F84" s="12">
        <f t="shared" si="4"/>
        <v>0</v>
      </c>
    </row>
    <row r="85" spans="1:6" ht="57.75" customHeight="1" hidden="1">
      <c r="A85" s="18" t="s">
        <v>152</v>
      </c>
      <c r="B85" s="23" t="s">
        <v>153</v>
      </c>
      <c r="C85" s="20">
        <v>0.5</v>
      </c>
      <c r="D85" s="20">
        <v>0.5</v>
      </c>
      <c r="E85" s="20">
        <v>0.5</v>
      </c>
      <c r="F85" s="12">
        <f t="shared" si="4"/>
        <v>0</v>
      </c>
    </row>
    <row r="86" spans="1:6" ht="84" customHeight="1" hidden="1">
      <c r="A86" s="18" t="s">
        <v>154</v>
      </c>
      <c r="B86" s="23" t="s">
        <v>155</v>
      </c>
      <c r="C86" s="20">
        <v>3138.9</v>
      </c>
      <c r="D86" s="20">
        <v>3138.9</v>
      </c>
      <c r="E86" s="20">
        <v>3138.9</v>
      </c>
      <c r="F86" s="12">
        <f t="shared" si="4"/>
        <v>0</v>
      </c>
    </row>
    <row r="87" spans="1:6" ht="50.25" customHeight="1" hidden="1">
      <c r="A87" s="18" t="s">
        <v>156</v>
      </c>
      <c r="B87" s="23" t="s">
        <v>157</v>
      </c>
      <c r="C87" s="20">
        <v>0</v>
      </c>
      <c r="D87" s="20">
        <v>0</v>
      </c>
      <c r="E87" s="20">
        <v>0</v>
      </c>
      <c r="F87" s="12">
        <f t="shared" si="4"/>
        <v>0</v>
      </c>
    </row>
    <row r="88" spans="1:6" ht="47.25" hidden="1">
      <c r="A88" s="18" t="s">
        <v>158</v>
      </c>
      <c r="B88" s="23" t="s">
        <v>159</v>
      </c>
      <c r="C88" s="20">
        <v>0</v>
      </c>
      <c r="D88" s="20">
        <v>0</v>
      </c>
      <c r="E88" s="20">
        <v>0</v>
      </c>
      <c r="F88" s="12">
        <f t="shared" si="4"/>
        <v>0</v>
      </c>
    </row>
    <row r="89" spans="1:6" ht="50.25" customHeight="1" hidden="1">
      <c r="A89" s="18" t="s">
        <v>160</v>
      </c>
      <c r="B89" s="23" t="s">
        <v>161</v>
      </c>
      <c r="C89" s="20">
        <v>2920.9</v>
      </c>
      <c r="D89" s="20">
        <v>2920.9</v>
      </c>
      <c r="E89" s="20">
        <v>2920.9</v>
      </c>
      <c r="F89" s="12">
        <f t="shared" si="4"/>
        <v>0</v>
      </c>
    </row>
    <row r="90" spans="1:6" ht="31.5">
      <c r="A90" s="13" t="s">
        <v>162</v>
      </c>
      <c r="B90" s="35" t="s">
        <v>163</v>
      </c>
      <c r="C90" s="15">
        <f>C91</f>
        <v>597.5</v>
      </c>
      <c r="D90" s="15">
        <f>D91</f>
        <v>597.5</v>
      </c>
      <c r="E90" s="15">
        <f>E91</f>
        <v>756.6</v>
      </c>
      <c r="F90" s="51">
        <f t="shared" si="4"/>
        <v>159.10000000000002</v>
      </c>
    </row>
    <row r="91" spans="1:6" ht="45" customHeight="1">
      <c r="A91" s="18" t="s">
        <v>164</v>
      </c>
      <c r="B91" s="23" t="s">
        <v>165</v>
      </c>
      <c r="C91" s="20">
        <f>C92</f>
        <v>597.5</v>
      </c>
      <c r="D91" s="20">
        <f>D92</f>
        <v>597.5</v>
      </c>
      <c r="E91" s="20">
        <f>E92</f>
        <v>756.6</v>
      </c>
      <c r="F91" s="12">
        <f t="shared" si="4"/>
        <v>159.10000000000002</v>
      </c>
    </row>
    <row r="92" spans="1:6" ht="63">
      <c r="A92" s="18" t="s">
        <v>166</v>
      </c>
      <c r="B92" s="52" t="s">
        <v>167</v>
      </c>
      <c r="C92" s="20">
        <v>597.5</v>
      </c>
      <c r="D92" s="20">
        <v>597.5</v>
      </c>
      <c r="E92" s="20">
        <f>597.5+70+89.1</f>
        <v>756.6</v>
      </c>
      <c r="F92" s="12">
        <f t="shared" si="4"/>
        <v>159.10000000000002</v>
      </c>
    </row>
    <row r="93" spans="1:6" ht="30" customHeight="1">
      <c r="A93" s="35" t="s">
        <v>168</v>
      </c>
      <c r="B93" s="53" t="s">
        <v>169</v>
      </c>
      <c r="C93" s="20">
        <f>C94</f>
        <v>0</v>
      </c>
      <c r="D93" s="20">
        <f>D94</f>
        <v>99.15</v>
      </c>
      <c r="E93" s="37">
        <f>E94</f>
        <v>238.528</v>
      </c>
      <c r="F93" s="54">
        <f t="shared" si="4"/>
        <v>139.378</v>
      </c>
    </row>
    <row r="94" spans="1:6" ht="34.5" customHeight="1">
      <c r="A94" s="18" t="s">
        <v>170</v>
      </c>
      <c r="B94" s="52" t="s">
        <v>171</v>
      </c>
      <c r="C94" s="20">
        <f>C95</f>
        <v>0</v>
      </c>
      <c r="D94" s="20">
        <f>D95</f>
        <v>99.15</v>
      </c>
      <c r="E94" s="37">
        <f>E95</f>
        <v>238.528</v>
      </c>
      <c r="F94" s="45">
        <f t="shared" si="4"/>
        <v>139.378</v>
      </c>
    </row>
    <row r="95" spans="1:6" ht="36.75" customHeight="1">
      <c r="A95" s="18" t="s">
        <v>172</v>
      </c>
      <c r="B95" s="52" t="s">
        <v>173</v>
      </c>
      <c r="C95" s="20">
        <v>0</v>
      </c>
      <c r="D95" s="20">
        <f>0+50+49.15</f>
        <v>99.15</v>
      </c>
      <c r="E95" s="37">
        <f>0+50+49.15+139.378</f>
        <v>238.528</v>
      </c>
      <c r="F95" s="45">
        <f t="shared" si="4"/>
        <v>139.378</v>
      </c>
    </row>
    <row r="96" spans="1:6" ht="32.25" customHeight="1">
      <c r="A96" s="55" t="s">
        <v>174</v>
      </c>
      <c r="B96" s="56" t="s">
        <v>175</v>
      </c>
      <c r="C96" s="15">
        <v>0</v>
      </c>
      <c r="D96" s="15">
        <f>D97</f>
        <v>508.7</v>
      </c>
      <c r="E96" s="15">
        <f>E97</f>
        <v>645.72</v>
      </c>
      <c r="F96" s="51">
        <f t="shared" si="4"/>
        <v>137.02000000000004</v>
      </c>
    </row>
    <row r="97" spans="1:6" ht="47.25">
      <c r="A97" s="40" t="s">
        <v>176</v>
      </c>
      <c r="B97" s="38" t="s">
        <v>177</v>
      </c>
      <c r="C97" s="20">
        <v>0</v>
      </c>
      <c r="D97" s="20">
        <f>D98</f>
        <v>508.7</v>
      </c>
      <c r="E97" s="20">
        <f>E98</f>
        <v>645.72</v>
      </c>
      <c r="F97" s="12">
        <f t="shared" si="4"/>
        <v>137.02000000000004</v>
      </c>
    </row>
    <row r="98" spans="1:6" ht="47.25">
      <c r="A98" s="40" t="s">
        <v>178</v>
      </c>
      <c r="B98" s="38" t="s">
        <v>179</v>
      </c>
      <c r="C98" s="20">
        <v>0</v>
      </c>
      <c r="D98" s="20">
        <f>0+508.7</f>
        <v>508.7</v>
      </c>
      <c r="E98" s="20">
        <f>0+508.7+137.02</f>
        <v>645.72</v>
      </c>
      <c r="F98" s="12">
        <f t="shared" si="4"/>
        <v>137.02000000000004</v>
      </c>
    </row>
    <row r="99" spans="1:6" ht="24" customHeight="1" hidden="1">
      <c r="A99" s="40" t="s">
        <v>180</v>
      </c>
      <c r="B99" s="38" t="s">
        <v>181</v>
      </c>
      <c r="C99" s="20">
        <v>0</v>
      </c>
      <c r="D99" s="20">
        <v>0</v>
      </c>
      <c r="E99" s="20">
        <v>0</v>
      </c>
      <c r="F99" s="12">
        <f t="shared" si="4"/>
        <v>0</v>
      </c>
    </row>
    <row r="100" spans="1:6" ht="36.75" customHeight="1" hidden="1">
      <c r="A100" s="40" t="s">
        <v>182</v>
      </c>
      <c r="B100" s="38" t="s">
        <v>183</v>
      </c>
      <c r="C100" s="20">
        <v>0</v>
      </c>
      <c r="D100" s="20">
        <v>0</v>
      </c>
      <c r="E100" s="20">
        <v>0</v>
      </c>
      <c r="F100" s="12">
        <f t="shared" si="4"/>
        <v>0</v>
      </c>
    </row>
    <row r="101" spans="1:6" ht="36.75" customHeight="1" hidden="1">
      <c r="A101" s="40" t="s">
        <v>184</v>
      </c>
      <c r="B101" s="38" t="s">
        <v>183</v>
      </c>
      <c r="C101" s="20">
        <v>0</v>
      </c>
      <c r="D101" s="20">
        <v>0</v>
      </c>
      <c r="E101" s="20">
        <v>0</v>
      </c>
      <c r="F101" s="12">
        <f t="shared" si="4"/>
        <v>0</v>
      </c>
    </row>
    <row r="102" spans="1:6" ht="15.75">
      <c r="A102" s="13"/>
      <c r="B102" s="57" t="s">
        <v>185</v>
      </c>
      <c r="C102" s="15">
        <f>C15+C66</f>
        <v>139131.8</v>
      </c>
      <c r="D102" s="44">
        <f>D15+D66</f>
        <v>135594.04337</v>
      </c>
      <c r="E102" s="44">
        <f>E15+E66</f>
        <v>135892.52137</v>
      </c>
      <c r="F102" s="58">
        <f>SUM(+F66)</f>
        <v>435.49800000000005</v>
      </c>
    </row>
    <row r="103" spans="3:6" ht="15.75">
      <c r="C103" s="59"/>
      <c r="D103" s="1"/>
      <c r="E103" s="1"/>
      <c r="F103" s="60"/>
    </row>
    <row r="104" spans="4:6" ht="15.75">
      <c r="D104" s="1"/>
      <c r="E104" s="1"/>
      <c r="F104" s="60"/>
    </row>
    <row r="105" spans="4:6" ht="15.75">
      <c r="D105" s="1"/>
      <c r="E105" s="1"/>
      <c r="F105" s="60"/>
    </row>
    <row r="106" spans="4:6" ht="15.75">
      <c r="D106" s="1"/>
      <c r="E106" s="1"/>
      <c r="F106" s="60"/>
    </row>
    <row r="107" spans="4:6" ht="15.75">
      <c r="D107" s="1"/>
      <c r="E107" s="1"/>
      <c r="F107" s="60"/>
    </row>
    <row r="108" spans="4:6" ht="15.75">
      <c r="D108" s="1"/>
      <c r="E108" s="1"/>
      <c r="F108" s="60"/>
    </row>
    <row r="109" spans="4:6" ht="15.75">
      <c r="D109" s="1"/>
      <c r="E109" s="1"/>
      <c r="F109" s="60"/>
    </row>
    <row r="110" spans="4:6" ht="15.75">
      <c r="D110" s="1"/>
      <c r="E110" s="1"/>
      <c r="F110" s="60"/>
    </row>
    <row r="111" spans="4:6" ht="15.75">
      <c r="D111" s="1"/>
      <c r="E111" s="1"/>
      <c r="F111" s="60"/>
    </row>
    <row r="112" spans="4:6" ht="15.75">
      <c r="D112" s="1"/>
      <c r="E112" s="1"/>
      <c r="F112" s="60"/>
    </row>
    <row r="113" spans="4:6" ht="15.75">
      <c r="D113" s="1"/>
      <c r="E113" s="1"/>
      <c r="F113" s="60"/>
    </row>
    <row r="114" spans="4:6" ht="15.75">
      <c r="D114" s="1"/>
      <c r="E114" s="1"/>
      <c r="F114" s="60"/>
    </row>
    <row r="115" spans="4:6" ht="15.75">
      <c r="D115" s="1"/>
      <c r="E115" s="1"/>
      <c r="F115" s="60"/>
    </row>
    <row r="116" spans="4:6" ht="15.75">
      <c r="D116" s="1"/>
      <c r="E116" s="1"/>
      <c r="F116" s="60"/>
    </row>
    <row r="117" spans="4:6" ht="15.75">
      <c r="D117" s="1"/>
      <c r="E117" s="1"/>
      <c r="F117" s="60"/>
    </row>
    <row r="118" spans="4:6" ht="15.75">
      <c r="D118" s="1"/>
      <c r="E118" s="1"/>
      <c r="F118" s="60"/>
    </row>
    <row r="119" spans="4:6" ht="15.75">
      <c r="D119" s="1"/>
      <c r="E119" s="1"/>
      <c r="F119" s="60"/>
    </row>
    <row r="120" spans="4:6" ht="15.75">
      <c r="D120" s="1"/>
      <c r="E120" s="1"/>
      <c r="F120" s="60"/>
    </row>
    <row r="121" spans="4:6" ht="15.75">
      <c r="D121" s="1"/>
      <c r="E121" s="1"/>
      <c r="F121" s="60"/>
    </row>
    <row r="122" spans="4:6" ht="15.75">
      <c r="D122" s="1"/>
      <c r="E122" s="1"/>
      <c r="F122" s="60"/>
    </row>
    <row r="123" spans="4:6" ht="15.75">
      <c r="D123" s="1"/>
      <c r="E123" s="1"/>
      <c r="F123" s="60"/>
    </row>
    <row r="124" spans="4:6" ht="15.75">
      <c r="D124" s="1"/>
      <c r="E124" s="1"/>
      <c r="F124" s="60"/>
    </row>
    <row r="125" spans="4:6" ht="15.75">
      <c r="D125" s="1"/>
      <c r="E125" s="1"/>
      <c r="F125" s="60"/>
    </row>
    <row r="126" spans="4:6" ht="15.75">
      <c r="D126" s="1"/>
      <c r="E126" s="1"/>
      <c r="F126" s="60"/>
    </row>
    <row r="127" spans="4:6" ht="15.75">
      <c r="D127" s="1"/>
      <c r="E127" s="1"/>
      <c r="F127" s="60"/>
    </row>
    <row r="128" spans="4:6" ht="15.75">
      <c r="D128" s="1"/>
      <c r="E128" s="1"/>
      <c r="F128" s="60"/>
    </row>
    <row r="129" spans="4:6" ht="15.75">
      <c r="D129" s="1"/>
      <c r="E129" s="1"/>
      <c r="F129" s="60"/>
    </row>
    <row r="130" spans="4:6" ht="15.75">
      <c r="D130" s="1"/>
      <c r="E130" s="1"/>
      <c r="F130" s="60"/>
    </row>
    <row r="131" spans="4:6" ht="15.75">
      <c r="D131" s="1"/>
      <c r="E131" s="1"/>
      <c r="F131" s="60"/>
    </row>
    <row r="132" spans="4:6" ht="15.75">
      <c r="D132" s="1"/>
      <c r="E132" s="1"/>
      <c r="F132" s="60"/>
    </row>
    <row r="133" spans="4:6" ht="15.75">
      <c r="D133" s="1"/>
      <c r="E133" s="1"/>
      <c r="F133" s="60"/>
    </row>
    <row r="134" spans="4:6" ht="15.75">
      <c r="D134" s="1"/>
      <c r="E134" s="1"/>
      <c r="F134" s="60"/>
    </row>
    <row r="135" spans="4:6" ht="15.75">
      <c r="D135" s="1"/>
      <c r="E135" s="1"/>
      <c r="F135" s="60"/>
    </row>
    <row r="136" spans="4:6" ht="15.75">
      <c r="D136" s="1"/>
      <c r="E136" s="1"/>
      <c r="F136" s="60"/>
    </row>
    <row r="137" spans="4:6" ht="15.75">
      <c r="D137" s="1"/>
      <c r="E137" s="1"/>
      <c r="F137" s="60"/>
    </row>
    <row r="138" spans="4:6" ht="15.75">
      <c r="D138" s="1"/>
      <c r="E138" s="1"/>
      <c r="F138" s="60"/>
    </row>
    <row r="139" spans="4:6" ht="15.75">
      <c r="D139" s="1"/>
      <c r="E139" s="1"/>
      <c r="F139" s="60"/>
    </row>
    <row r="140" spans="4:6" ht="15.75">
      <c r="D140" s="1"/>
      <c r="E140" s="1"/>
      <c r="F140" s="60"/>
    </row>
    <row r="141" spans="4:6" ht="15.75">
      <c r="D141" s="1"/>
      <c r="E141" s="1"/>
      <c r="F141" s="60"/>
    </row>
    <row r="142" spans="4:6" ht="15.75">
      <c r="D142" s="1"/>
      <c r="E142" s="1"/>
      <c r="F142" s="60"/>
    </row>
    <row r="143" spans="4:6" ht="15.75">
      <c r="D143" s="1"/>
      <c r="E143" s="1"/>
      <c r="F143" s="60"/>
    </row>
    <row r="144" spans="4:6" ht="15.75">
      <c r="D144" s="1"/>
      <c r="E144" s="1"/>
      <c r="F144" s="60"/>
    </row>
    <row r="145" spans="4:6" ht="15.75">
      <c r="D145" s="1"/>
      <c r="E145" s="1"/>
      <c r="F145" s="60"/>
    </row>
    <row r="146" spans="4:6" ht="15.75">
      <c r="D146" s="1"/>
      <c r="E146" s="1"/>
      <c r="F146" s="60"/>
    </row>
    <row r="147" spans="4:6" ht="15.75">
      <c r="D147" s="61"/>
      <c r="E147" s="61"/>
      <c r="F147" s="60"/>
    </row>
    <row r="148" spans="4:6" ht="15.75">
      <c r="D148" s="61"/>
      <c r="E148" s="61"/>
      <c r="F148" s="60"/>
    </row>
    <row r="149" spans="4:6" ht="15.75">
      <c r="D149" s="61"/>
      <c r="E149" s="61"/>
      <c r="F149" s="60"/>
    </row>
    <row r="150" spans="4:6" ht="15.75">
      <c r="D150" s="61"/>
      <c r="E150" s="61"/>
      <c r="F150" s="60"/>
    </row>
    <row r="151" spans="4:6" ht="15.75">
      <c r="D151" s="61"/>
      <c r="E151" s="61"/>
      <c r="F151" s="60"/>
    </row>
    <row r="152" spans="4:6" ht="15.75">
      <c r="D152" s="61"/>
      <c r="E152" s="61"/>
      <c r="F152" s="60"/>
    </row>
    <row r="153" spans="4:6" ht="15.75">
      <c r="D153" s="61"/>
      <c r="E153" s="61"/>
      <c r="F153" s="60"/>
    </row>
    <row r="154" spans="4:6" ht="15.75">
      <c r="D154" s="61"/>
      <c r="E154" s="61"/>
      <c r="F154" s="60"/>
    </row>
    <row r="155" spans="4:6" ht="15.75">
      <c r="D155" s="61"/>
      <c r="E155" s="61"/>
      <c r="F155" s="60"/>
    </row>
    <row r="156" spans="4:6" ht="15.75">
      <c r="D156" s="61"/>
      <c r="E156" s="61"/>
      <c r="F156" s="60"/>
    </row>
    <row r="157" spans="4:6" ht="15.75">
      <c r="D157" s="61"/>
      <c r="E157" s="61"/>
      <c r="F157" s="60"/>
    </row>
    <row r="158" spans="4:6" ht="15.75">
      <c r="D158" s="61"/>
      <c r="E158" s="61"/>
      <c r="F158" s="60"/>
    </row>
    <row r="159" spans="4:6" ht="15.75">
      <c r="D159" s="61"/>
      <c r="E159" s="61"/>
      <c r="F159" s="60"/>
    </row>
    <row r="160" spans="4:5" ht="15.75">
      <c r="D160" s="61"/>
      <c r="E160" s="61"/>
    </row>
    <row r="161" spans="4:5" ht="15.75">
      <c r="D161" s="61"/>
      <c r="E161" s="61"/>
    </row>
    <row r="162" spans="4:5" ht="15.75">
      <c r="D162" s="61"/>
      <c r="E162" s="61"/>
    </row>
    <row r="163" spans="4:5" ht="15.75">
      <c r="D163" s="61"/>
      <c r="E163" s="61"/>
    </row>
    <row r="164" spans="4:5" ht="15.75">
      <c r="D164" s="61"/>
      <c r="E164" s="61"/>
    </row>
    <row r="165" spans="4:5" ht="15.75">
      <c r="D165" s="61"/>
      <c r="E165" s="61"/>
    </row>
    <row r="166" spans="4:5" ht="15.75">
      <c r="D166" s="61"/>
      <c r="E166" s="61"/>
    </row>
    <row r="167" spans="4:5" ht="15.75">
      <c r="D167" s="61"/>
      <c r="E167" s="61"/>
    </row>
    <row r="168" spans="4:5" ht="15.75">
      <c r="D168" s="61"/>
      <c r="E168" s="61"/>
    </row>
    <row r="169" spans="4:5" ht="15.75">
      <c r="D169" s="61"/>
      <c r="E169" s="61"/>
    </row>
    <row r="170" spans="4:5" ht="15.75">
      <c r="D170" s="61"/>
      <c r="E170" s="61"/>
    </row>
    <row r="171" spans="4:5" ht="15.75">
      <c r="D171" s="61"/>
      <c r="E171" s="61"/>
    </row>
    <row r="172" spans="4:5" ht="15.75">
      <c r="D172" s="61"/>
      <c r="E172" s="61"/>
    </row>
    <row r="173" spans="4:5" ht="15.75">
      <c r="D173" s="61"/>
      <c r="E173" s="61"/>
    </row>
    <row r="174" spans="4:5" ht="15.75">
      <c r="D174" s="61"/>
      <c r="E174" s="61"/>
    </row>
    <row r="175" spans="4:5" ht="15.75">
      <c r="D175" s="61"/>
      <c r="E175" s="61"/>
    </row>
    <row r="176" spans="4:5" ht="15.75">
      <c r="D176" s="61"/>
      <c r="E176" s="61"/>
    </row>
    <row r="177" spans="4:5" ht="15.75">
      <c r="D177" s="61"/>
      <c r="E177" s="61"/>
    </row>
    <row r="178" spans="4:5" ht="15.75">
      <c r="D178" s="61"/>
      <c r="E178" s="61"/>
    </row>
    <row r="179" spans="4:5" ht="15.75">
      <c r="D179" s="61"/>
      <c r="E179" s="61"/>
    </row>
    <row r="180" spans="4:5" ht="15.75">
      <c r="D180" s="61"/>
      <c r="E180" s="61"/>
    </row>
    <row r="181" spans="4:5" ht="15.75">
      <c r="D181" s="61"/>
      <c r="E181" s="61"/>
    </row>
    <row r="182" spans="4:5" ht="15.75">
      <c r="D182" s="61"/>
      <c r="E182" s="61"/>
    </row>
    <row r="183" spans="4:5" ht="15.75">
      <c r="D183" s="61"/>
      <c r="E183" s="61"/>
    </row>
    <row r="184" spans="4:5" ht="15.75">
      <c r="D184" s="61"/>
      <c r="E184" s="61"/>
    </row>
    <row r="185" spans="4:5" ht="15.75">
      <c r="D185" s="61"/>
      <c r="E185" s="61"/>
    </row>
    <row r="186" spans="4:5" ht="15.75">
      <c r="D186" s="61"/>
      <c r="E186" s="61"/>
    </row>
    <row r="187" spans="4:5" ht="15.75">
      <c r="D187" s="61"/>
      <c r="E187" s="61"/>
    </row>
    <row r="188" spans="4:5" ht="15.75">
      <c r="D188" s="61"/>
      <c r="E188" s="61"/>
    </row>
    <row r="189" spans="4:5" ht="15.75">
      <c r="D189" s="61"/>
      <c r="E189" s="61"/>
    </row>
    <row r="190" spans="4:5" ht="15.75">
      <c r="D190" s="61"/>
      <c r="E190" s="61"/>
    </row>
    <row r="191" spans="4:5" ht="15.75">
      <c r="D191" s="61"/>
      <c r="E191" s="61"/>
    </row>
    <row r="192" spans="4:5" ht="15.75">
      <c r="D192" s="61"/>
      <c r="E192" s="61"/>
    </row>
    <row r="193" spans="4:5" ht="15.75">
      <c r="D193" s="61"/>
      <c r="E193" s="61"/>
    </row>
    <row r="194" spans="4:5" ht="15.75">
      <c r="D194" s="61"/>
      <c r="E194" s="61"/>
    </row>
    <row r="195" spans="4:5" ht="15.75">
      <c r="D195" s="61"/>
      <c r="E195" s="61"/>
    </row>
    <row r="196" spans="4:5" ht="15.75">
      <c r="D196" s="61"/>
      <c r="E196" s="61"/>
    </row>
    <row r="197" spans="4:5" ht="15.75">
      <c r="D197" s="61"/>
      <c r="E197" s="61"/>
    </row>
    <row r="198" spans="4:5" ht="15.75">
      <c r="D198" s="61"/>
      <c r="E198" s="61"/>
    </row>
    <row r="744" ht="15.75">
      <c r="B744">
        <v>61100</v>
      </c>
    </row>
  </sheetData>
  <sheetProtection selectLockedCells="1" selectUnlockedCells="1"/>
  <mergeCells count="1">
    <mergeCell ref="A10:B11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2020-09-28T11:00:54Z</dcterms:created>
  <dcterms:modified xsi:type="dcterms:W3CDTF">2020-09-28T11:00:54Z</dcterms:modified>
  <cp:category/>
  <cp:version/>
  <cp:contentType/>
  <cp:contentStatus/>
</cp:coreProperties>
</file>