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0" sheetId="1" r:id="rId1"/>
  </sheets>
  <definedNames>
    <definedName name="OLE_LINK1" localSheetId="0">'2020'!$A$2</definedName>
  </definedNames>
  <calcPr fullCalcOnLoad="1"/>
</workbook>
</file>

<file path=xl/sharedStrings.xml><?xml version="1.0" encoding="utf-8"?>
<sst xmlns="http://schemas.openxmlformats.org/spreadsheetml/2006/main" count="101" uniqueCount="59">
  <si>
    <t xml:space="preserve">Приложение № 9
к решению Совета народных депутатов
города Струнино   
от  03.12.2019       № 60     </t>
  </si>
  <si>
    <t>Изменения в распределение бюджетных ассигнований по разделам, подразделам классификации расходов  бюджета муниципального образования города Струнино на 2020 год</t>
  </si>
  <si>
    <t>Наименование показателя</t>
  </si>
  <si>
    <t>РЗ</t>
  </si>
  <si>
    <t>ПР</t>
  </si>
  <si>
    <t>Сумма на 2020г, +;-</t>
  </si>
  <si>
    <t>СНД №6 от 09.04.2020</t>
  </si>
  <si>
    <t>Проект</t>
  </si>
  <si>
    <t>Изменения  на 2020 год,  +;-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</si>
  <si>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</si>
  <si>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</si>
  <si>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</si>
  <si>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</si>
  <si>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</si>
  <si>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</si>
  <si>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</si>
  <si>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</si>
  <si>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</si>
  <si>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</si>
  <si>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</si>
  <si>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</si>
  <si>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</si>
  <si>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</si>
  <si>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</si>
  <si>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</si>
  <si>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</si>
  <si>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</si>
  <si>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</si>
  <si>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</si>
  <si>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</si>
  <si>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</si>
  <si>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</si>
  <si>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</si>
  <si>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</si>
  <si>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</si>
  <si>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</si>
  <si>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</si>
  <si>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</si>
  <si>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</si>
  <si>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</si>
  <si>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</si>
  <si>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</si>
  <si>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</si>
  <si>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</si>
  <si>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</si>
  <si>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</si>
  <si>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</si>
  <si>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</si>
  <si>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</si>
  <si>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</si>
  <si>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</si>
  <si>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</si>
  <si>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</si>
  <si>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</si>
  <si>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</si>
  <si>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</si>
  <si>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</si>
  <si>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</si>
  <si>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Приложение № 4
к решению Совета народных депутатов
города Струнино   
от  29.09.2020      №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</si>
</sst>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166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66" fontId="7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10" zoomScaleNormal="110" zoomScalePageLayoutView="0" workbookViewId="0" topLeftCell="A1">
      <selection activeCell="C1" sqref="C1:G1"/>
    </sheetView>
  </sheetViews>
  <sheetFormatPr defaultColWidth="8.8515625" defaultRowHeight="15"/>
  <cols>
    <col min="1" max="1" width="58.8515625" style="0" customWidth="1"/>
    <col min="2" max="2" width="14.57421875" style="0" customWidth="1"/>
    <col min="3" max="3" width="13.8515625" style="0" customWidth="1"/>
    <col min="4" max="4" width="14.57421875" style="0" hidden="1" customWidth="1"/>
    <col min="5" max="5" width="13.28125" style="0" hidden="1" customWidth="1"/>
    <col min="6" max="6" width="14.421875" style="0" hidden="1" customWidth="1"/>
    <col min="7" max="7" width="12.7109375" style="0" customWidth="1"/>
  </cols>
  <sheetData>
    <row r="1" spans="1:7" ht="77.25" customHeight="1">
      <c r="A1" s="1"/>
      <c r="B1" s="2"/>
      <c r="C1" s="50" t="s">
        <v>58</v>
      </c>
      <c r="D1" s="50"/>
      <c r="E1" s="50"/>
      <c r="F1" s="50"/>
      <c r="G1" s="50"/>
    </row>
    <row r="2" spans="1:7" ht="81.75" customHeight="1">
      <c r="A2" s="1"/>
      <c r="B2" s="2"/>
      <c r="C2" s="50" t="s">
        <v>0</v>
      </c>
      <c r="D2" s="50"/>
      <c r="E2" s="50"/>
      <c r="F2" s="50"/>
      <c r="G2" s="50"/>
    </row>
    <row r="3" spans="1:3" ht="12" customHeight="1">
      <c r="A3" s="3"/>
      <c r="B3" s="51"/>
      <c r="C3" s="51"/>
    </row>
    <row r="4" spans="1:6" ht="18.75" customHeight="1">
      <c r="A4" s="52" t="s">
        <v>1</v>
      </c>
      <c r="B4" s="52"/>
      <c r="C4" s="52"/>
      <c r="D4" s="52"/>
      <c r="E4" s="52"/>
      <c r="F4" s="4"/>
    </row>
    <row r="5" spans="1:6" ht="34.5" customHeight="1">
      <c r="A5" s="52"/>
      <c r="B5" s="52"/>
      <c r="C5" s="52"/>
      <c r="D5" s="52"/>
      <c r="E5" s="52"/>
      <c r="F5" s="4"/>
    </row>
    <row r="6" ht="6.75" customHeight="1">
      <c r="A6" s="5"/>
    </row>
    <row r="7" spans="1:3" ht="15">
      <c r="A7" s="5"/>
      <c r="C7" s="6"/>
    </row>
    <row r="8" spans="1:7" ht="45" customHeight="1">
      <c r="A8" s="7" t="s">
        <v>2</v>
      </c>
      <c r="B8" s="7" t="s">
        <v>3</v>
      </c>
      <c r="C8" s="7" t="s">
        <v>4</v>
      </c>
      <c r="D8" s="7" t="s">
        <v>5</v>
      </c>
      <c r="E8" s="8" t="s">
        <v>6</v>
      </c>
      <c r="F8" s="8" t="s">
        <v>7</v>
      </c>
      <c r="G8" s="8" t="s">
        <v>8</v>
      </c>
    </row>
    <row r="9" spans="1:7" ht="15.75">
      <c r="A9" s="9" t="s">
        <v>9</v>
      </c>
      <c r="B9" s="10"/>
      <c r="C9" s="10"/>
      <c r="D9" s="11">
        <f>D10</f>
        <v>139131.8</v>
      </c>
      <c r="E9" s="12">
        <f>E10</f>
        <v>142324.55022</v>
      </c>
      <c r="F9" s="12">
        <f>F10</f>
        <v>146798.11682</v>
      </c>
      <c r="G9" s="13">
        <v>4610.5866</v>
      </c>
    </row>
    <row r="10" spans="1:7" ht="31.5">
      <c r="A10" s="14" t="s">
        <v>10</v>
      </c>
      <c r="B10" s="15"/>
      <c r="C10" s="15"/>
      <c r="D10" s="16">
        <f>D11+D18+D20+D23+D28+D33+D35+D37+D41</f>
        <v>139131.8</v>
      </c>
      <c r="E10" s="17">
        <f>E11+E18+E20+E23+E28+E33+E35+E37+E41</f>
        <v>142324.55022</v>
      </c>
      <c r="F10" s="17">
        <f>F11+F18+F20+F23+F28+F33+F35+F37+F41</f>
        <v>146798.11682</v>
      </c>
      <c r="G10" s="13">
        <v>4610.5866</v>
      </c>
    </row>
    <row r="11" spans="1:7" ht="15.75">
      <c r="A11" s="18" t="s">
        <v>11</v>
      </c>
      <c r="B11" s="19" t="s">
        <v>12</v>
      </c>
      <c r="C11" s="20"/>
      <c r="D11" s="21">
        <f>D12+D13+D14+D16+D17</f>
        <v>20291.98</v>
      </c>
      <c r="E11" s="22">
        <f>E12+E13+E14+E16+E17</f>
        <v>20378.879999999997</v>
      </c>
      <c r="F11" s="23">
        <f>F12+F13+F14+F15+F16+F17</f>
        <v>20522.785099999997</v>
      </c>
      <c r="G11" s="24">
        <f>F11-E11</f>
        <v>143.90509999999995</v>
      </c>
    </row>
    <row r="12" spans="1:7" ht="33" customHeight="1" hidden="1">
      <c r="A12" s="25" t="s">
        <v>13</v>
      </c>
      <c r="B12" s="15" t="s">
        <v>12</v>
      </c>
      <c r="C12" s="20" t="s">
        <v>14</v>
      </c>
      <c r="D12" s="26">
        <v>885.1</v>
      </c>
      <c r="E12" s="26">
        <v>885.1</v>
      </c>
      <c r="F12" s="26">
        <v>885.1</v>
      </c>
      <c r="G12" s="27">
        <f>F12-E12</f>
        <v>0</v>
      </c>
    </row>
    <row r="13" spans="1:7" ht="50.25" customHeight="1" hidden="1">
      <c r="A13" s="28" t="s">
        <v>15</v>
      </c>
      <c r="B13" s="15" t="s">
        <v>12</v>
      </c>
      <c r="C13" s="15" t="s">
        <v>16</v>
      </c>
      <c r="D13" s="26">
        <v>31</v>
      </c>
      <c r="E13" s="26">
        <v>31</v>
      </c>
      <c r="F13" s="26">
        <v>31</v>
      </c>
      <c r="G13" s="27">
        <f>F13-E13</f>
        <v>0</v>
      </c>
    </row>
    <row r="14" spans="1:7" ht="63" hidden="1">
      <c r="A14" s="29" t="s">
        <v>17</v>
      </c>
      <c r="B14" s="15" t="s">
        <v>12</v>
      </c>
      <c r="C14" s="15" t="s">
        <v>18</v>
      </c>
      <c r="D14" s="26">
        <v>4389</v>
      </c>
      <c r="E14" s="26">
        <f>4389-417.644</f>
        <v>3971.3559999999998</v>
      </c>
      <c r="F14" s="26">
        <f>4389-417.644</f>
        <v>3971.3559999999998</v>
      </c>
      <c r="G14" s="27">
        <f>F14-E14</f>
        <v>0</v>
      </c>
    </row>
    <row r="15" spans="1:7" ht="23.25" customHeight="1">
      <c r="A15" s="30" t="s">
        <v>19</v>
      </c>
      <c r="B15" s="15" t="s">
        <v>12</v>
      </c>
      <c r="C15" s="15" t="s">
        <v>20</v>
      </c>
      <c r="D15" s="26">
        <v>0</v>
      </c>
      <c r="E15" s="26">
        <v>0</v>
      </c>
      <c r="F15" s="26">
        <f>0+139.378</f>
        <v>139.378</v>
      </c>
      <c r="G15" s="27">
        <f>F15-E15</f>
        <v>139.378</v>
      </c>
    </row>
    <row r="16" spans="1:7" ht="15.75" hidden="1">
      <c r="A16" s="31" t="s">
        <v>21</v>
      </c>
      <c r="B16" s="32" t="s">
        <v>12</v>
      </c>
      <c r="C16" s="32" t="s">
        <v>22</v>
      </c>
      <c r="D16" s="33">
        <v>20</v>
      </c>
      <c r="E16" s="33">
        <v>20</v>
      </c>
      <c r="F16" s="33">
        <v>20</v>
      </c>
      <c r="G16" s="27">
        <f>E16-D16</f>
        <v>0</v>
      </c>
    </row>
    <row r="17" spans="1:7" ht="27" customHeight="1">
      <c r="A17" s="34" t="s">
        <v>23</v>
      </c>
      <c r="B17" s="32" t="s">
        <v>12</v>
      </c>
      <c r="C17" s="32" t="s">
        <v>24</v>
      </c>
      <c r="D17" s="33">
        <v>14966.88</v>
      </c>
      <c r="E17" s="35">
        <f>14966.88+504.544</f>
        <v>15471.423999999999</v>
      </c>
      <c r="F17" s="36">
        <f>14966.88+504.544+4.5271</f>
        <v>15475.951099999998</v>
      </c>
      <c r="G17" s="27">
        <f aca="true" t="shared" si="0" ref="G17:G22">F17-E17</f>
        <v>4.527099999999336</v>
      </c>
    </row>
    <row r="18" spans="1:7" ht="21.75" customHeight="1">
      <c r="A18" s="37" t="s">
        <v>25</v>
      </c>
      <c r="B18" s="38" t="s">
        <v>14</v>
      </c>
      <c r="C18" s="38"/>
      <c r="D18" s="39">
        <f>D19</f>
        <v>597.5</v>
      </c>
      <c r="E18" s="39">
        <f>E19</f>
        <v>597.5</v>
      </c>
      <c r="F18" s="39">
        <f>F19</f>
        <v>756.6</v>
      </c>
      <c r="G18" s="40">
        <f t="shared" si="0"/>
        <v>159.10000000000002</v>
      </c>
    </row>
    <row r="19" spans="1:7" ht="20.25" customHeight="1">
      <c r="A19" s="34" t="s">
        <v>26</v>
      </c>
      <c r="B19" s="32" t="s">
        <v>14</v>
      </c>
      <c r="C19" s="32" t="s">
        <v>16</v>
      </c>
      <c r="D19" s="33">
        <v>597.5</v>
      </c>
      <c r="E19" s="33">
        <v>597.5</v>
      </c>
      <c r="F19" s="33">
        <f>597.5+159.1</f>
        <v>756.6</v>
      </c>
      <c r="G19" s="27">
        <f t="shared" si="0"/>
        <v>159.10000000000002</v>
      </c>
    </row>
    <row r="20" spans="1:7" ht="31.5" hidden="1">
      <c r="A20" s="37" t="s">
        <v>27</v>
      </c>
      <c r="B20" s="38" t="s">
        <v>16</v>
      </c>
      <c r="C20" s="38"/>
      <c r="D20" s="39">
        <f>D21+D22</f>
        <v>801.05</v>
      </c>
      <c r="E20" s="39">
        <f>E21+E22</f>
        <v>801.05</v>
      </c>
      <c r="F20" s="39">
        <f>F21+F22</f>
        <v>801.05</v>
      </c>
      <c r="G20" s="27">
        <f t="shared" si="0"/>
        <v>0</v>
      </c>
    </row>
    <row r="21" spans="1:7" ht="47.25" hidden="1">
      <c r="A21" s="34" t="s">
        <v>28</v>
      </c>
      <c r="B21" s="32" t="s">
        <v>16</v>
      </c>
      <c r="C21" s="32" t="s">
        <v>29</v>
      </c>
      <c r="D21" s="33">
        <v>791.05</v>
      </c>
      <c r="E21" s="33">
        <v>791.05</v>
      </c>
      <c r="F21" s="33">
        <v>791.05</v>
      </c>
      <c r="G21" s="27">
        <f t="shared" si="0"/>
        <v>0</v>
      </c>
    </row>
    <row r="22" spans="1:7" ht="6.75" customHeight="1" hidden="1">
      <c r="A22" s="41" t="s">
        <v>30</v>
      </c>
      <c r="B22" s="32" t="s">
        <v>16</v>
      </c>
      <c r="C22" s="32" t="s">
        <v>31</v>
      </c>
      <c r="D22" s="33">
        <v>10</v>
      </c>
      <c r="E22" s="33">
        <v>10</v>
      </c>
      <c r="F22" s="33">
        <v>10</v>
      </c>
      <c r="G22" s="27">
        <f t="shared" si="0"/>
        <v>0</v>
      </c>
    </row>
    <row r="23" spans="1:7" ht="21" customHeight="1">
      <c r="A23" s="42" t="s">
        <v>32</v>
      </c>
      <c r="B23" s="38" t="s">
        <v>18</v>
      </c>
      <c r="C23" s="38"/>
      <c r="D23" s="43">
        <f>SUM(D24:D27)</f>
        <v>10678</v>
      </c>
      <c r="E23" s="43">
        <f>SUM(E24:E27)</f>
        <v>11105.6</v>
      </c>
      <c r="F23" s="24">
        <f>SUM(F24:F27)</f>
        <v>10936.40927</v>
      </c>
      <c r="G23" s="40">
        <v>-119.77073</v>
      </c>
    </row>
    <row r="24" spans="1:7" ht="21.75" customHeight="1">
      <c r="A24" s="41" t="s">
        <v>33</v>
      </c>
      <c r="B24" s="32" t="s">
        <v>18</v>
      </c>
      <c r="C24" s="32" t="s">
        <v>12</v>
      </c>
      <c r="D24" s="33">
        <v>750</v>
      </c>
      <c r="E24" s="33">
        <v>750</v>
      </c>
      <c r="F24" s="36">
        <f>750-200-19.77073-49.42</f>
        <v>480.80927</v>
      </c>
      <c r="G24" s="27">
        <v>-219.77073</v>
      </c>
    </row>
    <row r="25" spans="1:7" ht="21" customHeight="1">
      <c r="A25" s="41" t="s">
        <v>34</v>
      </c>
      <c r="B25" s="32" t="s">
        <v>18</v>
      </c>
      <c r="C25" s="32" t="s">
        <v>35</v>
      </c>
      <c r="D25" s="33">
        <v>50</v>
      </c>
      <c r="E25" s="33">
        <v>50</v>
      </c>
      <c r="F25" s="33">
        <f>50+100</f>
        <v>150</v>
      </c>
      <c r="G25" s="44">
        <f>F25-E25</f>
        <v>100</v>
      </c>
    </row>
    <row r="26" spans="1:7" ht="15.75" hidden="1">
      <c r="A26" s="34" t="s">
        <v>36</v>
      </c>
      <c r="B26" s="32" t="s">
        <v>18</v>
      </c>
      <c r="C26" s="32" t="s">
        <v>29</v>
      </c>
      <c r="D26" s="33">
        <v>8601.2</v>
      </c>
      <c r="E26" s="33">
        <f>8601.2+265.6</f>
        <v>8866.800000000001</v>
      </c>
      <c r="F26" s="33">
        <f>8601.2+265.6</f>
        <v>8866.800000000001</v>
      </c>
      <c r="G26" s="27">
        <f>F26-E26</f>
        <v>0</v>
      </c>
    </row>
    <row r="27" spans="1:7" ht="6.75" customHeight="1" hidden="1">
      <c r="A27" s="34" t="s">
        <v>37</v>
      </c>
      <c r="B27" s="32" t="s">
        <v>18</v>
      </c>
      <c r="C27" s="32" t="s">
        <v>38</v>
      </c>
      <c r="D27" s="33">
        <v>1276.8</v>
      </c>
      <c r="E27" s="33">
        <f>1276.8+162</f>
        <v>1438.8</v>
      </c>
      <c r="F27" s="33">
        <f>1276.8+162</f>
        <v>1438.8</v>
      </c>
      <c r="G27" s="27">
        <f>F27-E27</f>
        <v>0</v>
      </c>
    </row>
    <row r="28" spans="1:7" ht="15.75">
      <c r="A28" s="37" t="s">
        <v>39</v>
      </c>
      <c r="B28" s="38" t="s">
        <v>35</v>
      </c>
      <c r="C28" s="38"/>
      <c r="D28" s="39">
        <f>SUM(D29:D32)</f>
        <v>69879.8</v>
      </c>
      <c r="E28" s="45">
        <f>SUM(E29:E32)</f>
        <v>71628.65322000001</v>
      </c>
      <c r="F28" s="24">
        <f>SUM(F29:F32)</f>
        <v>75910.72234000001</v>
      </c>
      <c r="G28" s="40">
        <v>4369.66912</v>
      </c>
    </row>
    <row r="29" spans="1:7" ht="21.75" customHeight="1">
      <c r="A29" s="34" t="s">
        <v>40</v>
      </c>
      <c r="B29" s="32" t="s">
        <v>35</v>
      </c>
      <c r="C29" s="32" t="s">
        <v>12</v>
      </c>
      <c r="D29" s="33">
        <v>55489.4</v>
      </c>
      <c r="E29" s="36">
        <f>55489.4-1411.20663</f>
        <v>54078.19337</v>
      </c>
      <c r="F29" s="36">
        <f>55489.4-1411.20663+2512.87839</f>
        <v>56591.07176</v>
      </c>
      <c r="G29" s="27">
        <f>F29-E29</f>
        <v>2512.878389999998</v>
      </c>
    </row>
    <row r="30" spans="1:7" ht="20.25" customHeight="1">
      <c r="A30" s="34" t="s">
        <v>41</v>
      </c>
      <c r="B30" s="32" t="s">
        <v>35</v>
      </c>
      <c r="C30" s="32" t="s">
        <v>14</v>
      </c>
      <c r="D30" s="33">
        <v>400</v>
      </c>
      <c r="E30" s="35">
        <f>400+2095.722</f>
        <v>2495.722</v>
      </c>
      <c r="F30" s="36">
        <f>400+2095.722+19.77073</f>
        <v>2515.4927300000004</v>
      </c>
      <c r="G30" s="27">
        <f>F30-E30</f>
        <v>19.770730000000185</v>
      </c>
    </row>
    <row r="31" spans="1:7" ht="21.75" customHeight="1">
      <c r="A31" s="34" t="s">
        <v>42</v>
      </c>
      <c r="B31" s="32" t="s">
        <v>35</v>
      </c>
      <c r="C31" s="32" t="s">
        <v>16</v>
      </c>
      <c r="D31" s="33">
        <v>12123.3</v>
      </c>
      <c r="E31" s="36">
        <f>12123.3+1062.23254+2.10531</f>
        <v>13187.637850000001</v>
      </c>
      <c r="F31" s="36">
        <f>12123.3+1062.23254+2.10531-49.42+1300+400+49.42+49.42</f>
        <v>14937.057850000001</v>
      </c>
      <c r="G31" s="33">
        <v>1837.02</v>
      </c>
    </row>
    <row r="32" spans="1:7" ht="31.5" hidden="1">
      <c r="A32" s="34" t="s">
        <v>43</v>
      </c>
      <c r="B32" s="32" t="s">
        <v>35</v>
      </c>
      <c r="C32" s="32" t="s">
        <v>35</v>
      </c>
      <c r="D32" s="33">
        <v>1867.1</v>
      </c>
      <c r="E32" s="33">
        <v>1867.1</v>
      </c>
      <c r="F32" s="33">
        <v>1867.1</v>
      </c>
      <c r="G32" s="27">
        <f aca="true" t="shared" si="1" ref="G32:G43">F32-E32</f>
        <v>0</v>
      </c>
    </row>
    <row r="33" spans="1:7" ht="15.75" hidden="1">
      <c r="A33" s="37" t="s">
        <v>44</v>
      </c>
      <c r="B33" s="38" t="s">
        <v>45</v>
      </c>
      <c r="C33" s="38"/>
      <c r="D33" s="39">
        <f>D34</f>
        <v>80</v>
      </c>
      <c r="E33" s="39">
        <f>E34</f>
        <v>80</v>
      </c>
      <c r="F33" s="39">
        <f>F34</f>
        <v>80</v>
      </c>
      <c r="G33" s="27">
        <f t="shared" si="1"/>
        <v>0</v>
      </c>
    </row>
    <row r="34" spans="1:7" ht="15.75" hidden="1">
      <c r="A34" s="34" t="s">
        <v>46</v>
      </c>
      <c r="B34" s="32" t="s">
        <v>45</v>
      </c>
      <c r="C34" s="32" t="s">
        <v>35</v>
      </c>
      <c r="D34" s="33">
        <v>80</v>
      </c>
      <c r="E34" s="33">
        <v>80</v>
      </c>
      <c r="F34" s="33">
        <v>80</v>
      </c>
      <c r="G34" s="27">
        <f t="shared" si="1"/>
        <v>0</v>
      </c>
    </row>
    <row r="35" spans="1:7" ht="15.75" hidden="1">
      <c r="A35" s="37" t="s">
        <v>47</v>
      </c>
      <c r="B35" s="38" t="s">
        <v>48</v>
      </c>
      <c r="C35" s="38"/>
      <c r="D35" s="39">
        <f>D36</f>
        <v>25473.82</v>
      </c>
      <c r="E35" s="39">
        <f>E36</f>
        <v>25517.62</v>
      </c>
      <c r="F35" s="39">
        <f>F36</f>
        <v>25517.62</v>
      </c>
      <c r="G35" s="27">
        <f t="shared" si="1"/>
        <v>0</v>
      </c>
    </row>
    <row r="36" spans="1:7" ht="15.75" hidden="1">
      <c r="A36" s="34" t="s">
        <v>49</v>
      </c>
      <c r="B36" s="32" t="s">
        <v>48</v>
      </c>
      <c r="C36" s="32" t="s">
        <v>12</v>
      </c>
      <c r="D36" s="33">
        <v>25473.82</v>
      </c>
      <c r="E36" s="33">
        <f>25473.82+43.8</f>
        <v>25517.62</v>
      </c>
      <c r="F36" s="33">
        <f>25473.82+43.8</f>
        <v>25517.62</v>
      </c>
      <c r="G36" s="27">
        <f t="shared" si="1"/>
        <v>0</v>
      </c>
    </row>
    <row r="37" spans="1:7" ht="15.75">
      <c r="A37" s="37" t="s">
        <v>50</v>
      </c>
      <c r="B37" s="38" t="s">
        <v>51</v>
      </c>
      <c r="C37" s="38"/>
      <c r="D37" s="39">
        <f>D38+D39+D40</f>
        <v>970.35</v>
      </c>
      <c r="E37" s="39">
        <f>E38+E39+E40</f>
        <v>1058.847</v>
      </c>
      <c r="F37" s="45">
        <f>F38+F39+F40</f>
        <v>1096.5301100000001</v>
      </c>
      <c r="G37" s="27">
        <f t="shared" si="1"/>
        <v>37.68311000000017</v>
      </c>
    </row>
    <row r="38" spans="1:7" ht="21.75" customHeight="1">
      <c r="A38" s="34" t="s">
        <v>52</v>
      </c>
      <c r="B38" s="32" t="s">
        <v>51</v>
      </c>
      <c r="C38" s="32" t="s">
        <v>12</v>
      </c>
      <c r="D38" s="33">
        <v>521</v>
      </c>
      <c r="E38" s="33">
        <v>521</v>
      </c>
      <c r="F38" s="36">
        <f>521+37.66375</f>
        <v>558.66375</v>
      </c>
      <c r="G38" s="27">
        <f t="shared" si="1"/>
        <v>37.66375000000005</v>
      </c>
    </row>
    <row r="39" spans="1:7" ht="15.75" hidden="1">
      <c r="A39" s="34" t="s">
        <v>53</v>
      </c>
      <c r="B39" s="32" t="s">
        <v>51</v>
      </c>
      <c r="C39" s="32" t="s">
        <v>16</v>
      </c>
      <c r="D39" s="33">
        <v>249.35</v>
      </c>
      <c r="E39" s="33">
        <f>249.35+49.15</f>
        <v>298.5</v>
      </c>
      <c r="F39" s="35">
        <f>249.35+49.15</f>
        <v>298.5</v>
      </c>
      <c r="G39" s="27">
        <f t="shared" si="1"/>
        <v>0</v>
      </c>
    </row>
    <row r="40" spans="1:7" ht="21.75" customHeight="1">
      <c r="A40" s="46" t="s">
        <v>54</v>
      </c>
      <c r="B40" s="32" t="s">
        <v>51</v>
      </c>
      <c r="C40" s="32" t="s">
        <v>18</v>
      </c>
      <c r="D40" s="33">
        <v>200</v>
      </c>
      <c r="E40" s="33">
        <f>200+39.347</f>
        <v>239.347</v>
      </c>
      <c r="F40" s="36">
        <f>200+39.347+0.01936</f>
        <v>239.36636000000001</v>
      </c>
      <c r="G40" s="27">
        <f t="shared" si="1"/>
        <v>0.01936000000000604</v>
      </c>
    </row>
    <row r="41" spans="1:7" ht="21" customHeight="1">
      <c r="A41" s="37" t="s">
        <v>55</v>
      </c>
      <c r="B41" s="38" t="s">
        <v>22</v>
      </c>
      <c r="C41" s="38"/>
      <c r="D41" s="39">
        <f>SUM(D42:D43)</f>
        <v>10359.300000000001</v>
      </c>
      <c r="E41" s="39">
        <f>SUM(E42:E43)</f>
        <v>11156.400000000001</v>
      </c>
      <c r="F41" s="39">
        <f>SUM(F42:F43)</f>
        <v>11176.400000000001</v>
      </c>
      <c r="G41" s="44">
        <f t="shared" si="1"/>
        <v>20</v>
      </c>
    </row>
    <row r="42" spans="1:7" ht="15.75">
      <c r="A42" s="34" t="s">
        <v>56</v>
      </c>
      <c r="B42" s="32" t="s">
        <v>22</v>
      </c>
      <c r="C42" s="32" t="s">
        <v>12</v>
      </c>
      <c r="D42" s="33">
        <v>10062.1</v>
      </c>
      <c r="E42" s="33">
        <f>10062.1+670.1+127</f>
        <v>10859.2</v>
      </c>
      <c r="F42" s="33">
        <f>10062.1+670.1+127+20</f>
        <v>10879.2</v>
      </c>
      <c r="G42" s="44">
        <f t="shared" si="1"/>
        <v>20</v>
      </c>
    </row>
    <row r="43" spans="1:7" ht="19.5" customHeight="1" hidden="1">
      <c r="A43" s="47" t="s">
        <v>57</v>
      </c>
      <c r="B43" s="48">
        <v>11</v>
      </c>
      <c r="C43" s="20" t="s">
        <v>14</v>
      </c>
      <c r="D43" s="49">
        <v>297.2</v>
      </c>
      <c r="E43" s="49">
        <v>297.2</v>
      </c>
      <c r="F43" s="49">
        <f>297.2+20-20</f>
        <v>297.2</v>
      </c>
      <c r="G43" s="44">
        <f t="shared" si="1"/>
        <v>0</v>
      </c>
    </row>
  </sheetData>
  <sheetProtection selectLockedCells="1" selectUnlockedCells="1"/>
  <mergeCells count="4">
    <mergeCell ref="C1:G1"/>
    <mergeCell ref="C2:G2"/>
    <mergeCell ref="B3:C3"/>
    <mergeCell ref="A4:E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2020-09-28T11:02:58Z</dcterms:created>
  <dcterms:modified xsi:type="dcterms:W3CDTF">2020-09-28T11:02:58Z</dcterms:modified>
  <cp:category/>
  <cp:version/>
  <cp:contentType/>
  <cp:contentStatus/>
</cp:coreProperties>
</file>